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sa153\Downloads\Mape\"/>
    </mc:Choice>
  </mc:AlternateContent>
  <xr:revisionPtr revIDLastSave="0" documentId="8_{85C6B7F2-7721-4A28-B3D7-B99EF7D7B503}" xr6:coauthVersionLast="47" xr6:coauthVersionMax="47" xr10:uidLastSave="{00000000-0000-0000-0000-000000000000}"/>
  <bookViews>
    <workbookView xWindow="-110" yWindow="-110" windowWidth="19420" windowHeight="10300"/>
  </bookViews>
  <sheets>
    <sheet name="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8" l="1"/>
  <c r="T10" i="8"/>
  <c r="L8" i="8"/>
  <c r="T6" i="8"/>
  <c r="O18" i="8"/>
  <c r="P18" i="8"/>
  <c r="O19" i="8"/>
  <c r="P19" i="8"/>
  <c r="O20" i="8"/>
  <c r="P20" i="8"/>
  <c r="O21" i="8"/>
  <c r="P21" i="8"/>
  <c r="O22" i="8"/>
  <c r="P22" i="8"/>
  <c r="O23" i="8"/>
  <c r="P23" i="8"/>
  <c r="O24" i="8"/>
  <c r="P24" i="8"/>
  <c r="O25" i="8"/>
  <c r="P25" i="8"/>
  <c r="O26" i="8"/>
  <c r="P26" i="8"/>
  <c r="O27" i="8"/>
  <c r="P27" i="8"/>
  <c r="O28" i="8"/>
  <c r="P28" i="8"/>
  <c r="O29" i="8"/>
  <c r="P29" i="8"/>
  <c r="O30" i="8"/>
  <c r="P30" i="8"/>
  <c r="O31" i="8"/>
  <c r="P31" i="8"/>
  <c r="O32" i="8"/>
  <c r="P32" i="8"/>
  <c r="O33" i="8"/>
  <c r="P33" i="8"/>
  <c r="O34" i="8"/>
  <c r="P34" i="8"/>
  <c r="O35" i="8"/>
  <c r="P35" i="8"/>
  <c r="O36" i="8"/>
  <c r="P36" i="8"/>
  <c r="O37" i="8"/>
  <c r="P37" i="8"/>
  <c r="O38" i="8"/>
  <c r="P38" i="8"/>
  <c r="O39" i="8"/>
  <c r="P39" i="8"/>
  <c r="O40" i="8"/>
  <c r="P40" i="8"/>
  <c r="O41" i="8"/>
  <c r="P41" i="8"/>
  <c r="O42" i="8"/>
  <c r="P42" i="8"/>
  <c r="O43" i="8"/>
  <c r="P43" i="8"/>
  <c r="O44" i="8"/>
  <c r="P44" i="8"/>
  <c r="O45" i="8"/>
  <c r="P45" i="8"/>
  <c r="O46" i="8"/>
  <c r="P46" i="8"/>
  <c r="O47" i="8"/>
  <c r="P47" i="8"/>
  <c r="O48" i="8"/>
  <c r="P48" i="8"/>
  <c r="O49" i="8"/>
  <c r="P49" i="8"/>
  <c r="O50" i="8"/>
  <c r="P50" i="8"/>
  <c r="O51" i="8"/>
  <c r="P51" i="8"/>
  <c r="O52" i="8"/>
  <c r="P52" i="8"/>
  <c r="O53" i="8"/>
  <c r="P53" i="8"/>
  <c r="O54" i="8"/>
  <c r="P54" i="8"/>
  <c r="O55" i="8"/>
  <c r="P55" i="8"/>
  <c r="O56" i="8"/>
  <c r="P56" i="8"/>
  <c r="O57" i="8"/>
  <c r="P57" i="8"/>
  <c r="O58" i="8"/>
  <c r="P58" i="8"/>
  <c r="O59" i="8"/>
  <c r="P59" i="8"/>
  <c r="O60" i="8"/>
  <c r="P60" i="8"/>
  <c r="O61" i="8"/>
  <c r="P61" i="8"/>
  <c r="O62" i="8"/>
  <c r="P62" i="8"/>
  <c r="O63" i="8"/>
  <c r="P63" i="8"/>
  <c r="O64" i="8"/>
  <c r="P64" i="8"/>
  <c r="O65" i="8"/>
  <c r="P65" i="8"/>
  <c r="O66" i="8"/>
  <c r="P66" i="8"/>
  <c r="O67" i="8"/>
  <c r="P67" i="8"/>
  <c r="O68" i="8"/>
  <c r="P68" i="8"/>
  <c r="O69" i="8"/>
  <c r="P69" i="8"/>
  <c r="O70" i="8"/>
  <c r="P70" i="8"/>
  <c r="O71" i="8"/>
  <c r="P71" i="8"/>
  <c r="O72" i="8"/>
  <c r="P72" i="8"/>
  <c r="O73" i="8"/>
  <c r="P73" i="8"/>
  <c r="O74" i="8"/>
  <c r="P74" i="8"/>
  <c r="O75" i="8"/>
  <c r="P75" i="8"/>
  <c r="O76" i="8"/>
  <c r="P76" i="8"/>
  <c r="O77" i="8"/>
  <c r="P77" i="8"/>
  <c r="O78" i="8"/>
  <c r="P78" i="8"/>
  <c r="O79" i="8"/>
  <c r="P79" i="8"/>
  <c r="O80" i="8"/>
  <c r="P80" i="8"/>
  <c r="O81" i="8"/>
  <c r="P81" i="8"/>
  <c r="O82" i="8"/>
  <c r="P82" i="8"/>
  <c r="O83" i="8"/>
  <c r="P83" i="8"/>
  <c r="O84" i="8"/>
  <c r="P84" i="8"/>
  <c r="O85" i="8"/>
  <c r="P85" i="8"/>
  <c r="O86" i="8"/>
  <c r="P86" i="8"/>
  <c r="O87" i="8"/>
  <c r="P87" i="8"/>
  <c r="O88" i="8"/>
  <c r="P88" i="8"/>
  <c r="O89" i="8"/>
  <c r="P89" i="8"/>
  <c r="O90" i="8"/>
  <c r="P90" i="8"/>
  <c r="O91" i="8"/>
  <c r="P91" i="8"/>
  <c r="O92" i="8"/>
  <c r="P92" i="8"/>
  <c r="O93" i="8"/>
  <c r="P93" i="8"/>
  <c r="O94" i="8"/>
  <c r="P94" i="8"/>
  <c r="O95" i="8"/>
  <c r="P95" i="8"/>
  <c r="O96" i="8"/>
  <c r="P96" i="8"/>
  <c r="O97" i="8"/>
  <c r="P97" i="8"/>
  <c r="O98" i="8"/>
  <c r="P98" i="8"/>
  <c r="O99" i="8"/>
  <c r="P99" i="8"/>
  <c r="O100" i="8"/>
  <c r="P100" i="8"/>
  <c r="O101" i="8"/>
  <c r="P101" i="8"/>
  <c r="O102" i="8"/>
  <c r="P102" i="8"/>
  <c r="O103" i="8"/>
  <c r="P103" i="8"/>
  <c r="O104" i="8"/>
  <c r="P104" i="8"/>
  <c r="O105" i="8"/>
  <c r="P105" i="8"/>
  <c r="O106" i="8"/>
  <c r="P106" i="8"/>
  <c r="O107" i="8"/>
  <c r="P107" i="8"/>
  <c r="O108" i="8"/>
  <c r="P108" i="8"/>
  <c r="O109" i="8"/>
  <c r="P109" i="8"/>
  <c r="O110" i="8"/>
  <c r="P110" i="8"/>
  <c r="O111" i="8"/>
  <c r="P111" i="8"/>
  <c r="O112" i="8"/>
  <c r="P112" i="8"/>
  <c r="O113" i="8"/>
  <c r="P113" i="8"/>
  <c r="O114" i="8"/>
  <c r="P114" i="8"/>
  <c r="O115" i="8"/>
  <c r="P115" i="8"/>
  <c r="O116" i="8"/>
  <c r="P116" i="8"/>
  <c r="O117" i="8"/>
  <c r="P117" i="8"/>
  <c r="O118" i="8"/>
  <c r="P118" i="8"/>
  <c r="O119" i="8"/>
  <c r="P119" i="8"/>
  <c r="O120" i="8"/>
  <c r="P120" i="8"/>
  <c r="O121" i="8"/>
  <c r="P121" i="8"/>
  <c r="O17" i="8"/>
  <c r="T9" i="8"/>
  <c r="R21" i="8"/>
  <c r="L12" i="8"/>
  <c r="R18" i="8"/>
  <c r="L11" i="8"/>
  <c r="R26" i="8"/>
  <c r="T8" i="8"/>
  <c r="P17" i="8"/>
  <c r="L9" i="8"/>
  <c r="L16" i="8"/>
  <c r="T7" i="8"/>
  <c r="T13" i="8"/>
  <c r="R24" i="8"/>
  <c r="U10" i="8"/>
  <c r="T12" i="8"/>
  <c r="T14" i="8"/>
</calcChain>
</file>

<file path=xl/sharedStrings.xml><?xml version="1.0" encoding="utf-8"?>
<sst xmlns="http://schemas.openxmlformats.org/spreadsheetml/2006/main" count="184" uniqueCount="162">
  <si>
    <t>Telpu grupu (dzīvokļu) skaits</t>
  </si>
  <si>
    <t>Telpu skaits</t>
  </si>
  <si>
    <t>Telpu grupa (dzīvoklis)</t>
  </si>
  <si>
    <t>Telpa</t>
  </si>
  <si>
    <t>Platība, m2</t>
  </si>
  <si>
    <t>Nr.1</t>
  </si>
  <si>
    <t>Nr.2</t>
  </si>
  <si>
    <t>Nr.3</t>
  </si>
  <si>
    <t>Nr.4</t>
  </si>
  <si>
    <t>Nr.5</t>
  </si>
  <si>
    <t>Nr.6</t>
  </si>
  <si>
    <t>Nr.7</t>
  </si>
  <si>
    <t>Nr.8</t>
  </si>
  <si>
    <t>Nr.9</t>
  </si>
  <si>
    <t>Nr.10</t>
  </si>
  <si>
    <t>Nr.11</t>
  </si>
  <si>
    <t>Nr.12</t>
  </si>
  <si>
    <t>Nr.13</t>
  </si>
  <si>
    <t>Nr.14</t>
  </si>
  <si>
    <t>Nr.15</t>
  </si>
  <si>
    <t>Nr.16</t>
  </si>
  <si>
    <t>Nr.17</t>
  </si>
  <si>
    <t>Nr.18</t>
  </si>
  <si>
    <t>Nr.19</t>
  </si>
  <si>
    <t>Nr.20</t>
  </si>
  <si>
    <t>Nr.21</t>
  </si>
  <si>
    <t>Nr.22</t>
  </si>
  <si>
    <t>Nr.23</t>
  </si>
  <si>
    <t>Nr.24</t>
  </si>
  <si>
    <t>Nr.25</t>
  </si>
  <si>
    <t>Nr.26</t>
  </si>
  <si>
    <t>Nr.27</t>
  </si>
  <si>
    <t>Nr.28</t>
  </si>
  <si>
    <t>Nr.29</t>
  </si>
  <si>
    <t>Nr.30</t>
  </si>
  <si>
    <t>Nr.31</t>
  </si>
  <si>
    <t>Nr.32</t>
  </si>
  <si>
    <t>Nr.33</t>
  </si>
  <si>
    <t>Nr.34</t>
  </si>
  <si>
    <t>Nr.35</t>
  </si>
  <si>
    <t>Nr.36</t>
  </si>
  <si>
    <t>Nr.37</t>
  </si>
  <si>
    <t>Nr.38</t>
  </si>
  <si>
    <t>Nr.39</t>
  </si>
  <si>
    <t>Nr.40</t>
  </si>
  <si>
    <t>Nr.41</t>
  </si>
  <si>
    <t>Nr.42</t>
  </si>
  <si>
    <t>Nr.43</t>
  </si>
  <si>
    <t>Nr.44</t>
  </si>
  <si>
    <t>Nr.45</t>
  </si>
  <si>
    <t>Nr.46</t>
  </si>
  <si>
    <t>Nr.47</t>
  </si>
  <si>
    <t>Nr.48</t>
  </si>
  <si>
    <t>Nr.49</t>
  </si>
  <si>
    <t>Nr.50</t>
  </si>
  <si>
    <t>Nr.51</t>
  </si>
  <si>
    <t>Nr.52</t>
  </si>
  <si>
    <t>Nr.53</t>
  </si>
  <si>
    <t>Nr.54</t>
  </si>
  <si>
    <t>Nr.55</t>
  </si>
  <si>
    <t>Nr.56</t>
  </si>
  <si>
    <t>Nr.57</t>
  </si>
  <si>
    <t>Nr.58</t>
  </si>
  <si>
    <t>Nr.59</t>
  </si>
  <si>
    <t>Nr.60</t>
  </si>
  <si>
    <t>Nr.61</t>
  </si>
  <si>
    <t>Nr.62</t>
  </si>
  <si>
    <t>Nr.63</t>
  </si>
  <si>
    <t>Nr.64</t>
  </si>
  <si>
    <t>Nr.65</t>
  </si>
  <si>
    <t>Nr.66</t>
  </si>
  <si>
    <t>Nr.67</t>
  </si>
  <si>
    <t>Nr.68</t>
  </si>
  <si>
    <t>Nr.69</t>
  </si>
  <si>
    <t>Nr.70</t>
  </si>
  <si>
    <t>Nr.71</t>
  </si>
  <si>
    <t>Nr.72</t>
  </si>
  <si>
    <t>Nr.73</t>
  </si>
  <si>
    <t>Nr.74</t>
  </si>
  <si>
    <t>Nr.75</t>
  </si>
  <si>
    <t>Nr.76</t>
  </si>
  <si>
    <t>Nr.77</t>
  </si>
  <si>
    <t>Nr.78</t>
  </si>
  <si>
    <t>Nr.79</t>
  </si>
  <si>
    <t>Nr.80</t>
  </si>
  <si>
    <t>Nr.81</t>
  </si>
  <si>
    <t>Nr.82</t>
  </si>
  <si>
    <t>Nr.83</t>
  </si>
  <si>
    <t>Nr.84</t>
  </si>
  <si>
    <t>Nr.85</t>
  </si>
  <si>
    <t>Nr.86</t>
  </si>
  <si>
    <t>Nr.87</t>
  </si>
  <si>
    <t>Nr.88</t>
  </si>
  <si>
    <t>Nr.89</t>
  </si>
  <si>
    <t>Nr.90</t>
  </si>
  <si>
    <t>Nr.91</t>
  </si>
  <si>
    <t>Nr.92</t>
  </si>
  <si>
    <t>Nr.93</t>
  </si>
  <si>
    <t>Nr.94</t>
  </si>
  <si>
    <t>Nr.95</t>
  </si>
  <si>
    <t>Nr.96</t>
  </si>
  <si>
    <t>Nr.97</t>
  </si>
  <si>
    <t>Nr.98</t>
  </si>
  <si>
    <t>Nr.99</t>
  </si>
  <si>
    <t>Nr.100</t>
  </si>
  <si>
    <t>Nr.101</t>
  </si>
  <si>
    <t>Nr.102</t>
  </si>
  <si>
    <t>Nr.103</t>
  </si>
  <si>
    <t>Nr.104</t>
  </si>
  <si>
    <t>Nr.105</t>
  </si>
  <si>
    <t>VZD sniegto maksas pakalpojumu cenrāža pakalpojuma/darba nosaukums</t>
  </si>
  <si>
    <t>1.</t>
  </si>
  <si>
    <t>1.1.</t>
  </si>
  <si>
    <t>dokumentu sagatavošana un apstrāde, sākotnējo datu sagatavošana</t>
  </si>
  <si>
    <t xml:space="preserve">telpas kadastrālā uzmērīšana </t>
  </si>
  <si>
    <t>Koeficients par pasūtījuma izpildi</t>
  </si>
  <si>
    <t>Kadastra datu aktualizācija kadastrālās uzmērīšanas rezultātā vai aktualizācijas atteikums</t>
  </si>
  <si>
    <t>Cenrāža punkts</t>
  </si>
  <si>
    <t>Reģistrācija</t>
  </si>
  <si>
    <t>Aktualizācija</t>
  </si>
  <si>
    <t>izvēlieties</t>
  </si>
  <si>
    <t>telpu skaits</t>
  </si>
  <si>
    <t xml:space="preserve">Lūdzu izdzēsiet telpu platību sarkanā krāsā </t>
  </si>
  <si>
    <t>Telpu grupas (dzīvokļa) kadastrālā uzmērīšana</t>
  </si>
  <si>
    <t>1.1 Ievadiet vērtības</t>
  </si>
  <si>
    <t>Telpu grupas kadastrālā uzmērīšana, datu reģistrācija un aktualizācija</t>
  </si>
  <si>
    <r>
      <rPr>
        <b/>
        <sz val="12"/>
        <rFont val="Arial"/>
        <family val="2"/>
        <charset val="186"/>
      </rPr>
      <t>1.</t>
    </r>
    <r>
      <rPr>
        <sz val="12"/>
        <rFont val="Arial"/>
        <family val="2"/>
        <charset val="186"/>
      </rPr>
      <t xml:space="preserve"> Lai aprēķinātu aptuveno samaksu par pakalpojumu, lūdzu norādīt telpu grupu (dzīvokļu) un telpu skaitu</t>
    </r>
  </si>
  <si>
    <t>4. Aptuvens aprēķins par telpu grupas (dzīvokļa) kadastrālo uzmērīšanu un datu reģistrāciju vai aktualizāciju</t>
  </si>
  <si>
    <r>
      <rPr>
        <b/>
        <sz val="11"/>
        <color indexed="8"/>
        <rFont val="Arial"/>
        <family val="2"/>
        <charset val="186"/>
      </rPr>
      <t>2.</t>
    </r>
    <r>
      <rPr>
        <sz val="11"/>
        <color indexed="8"/>
        <rFont val="Arial"/>
        <family val="2"/>
        <charset val="186"/>
      </rPr>
      <t xml:space="preserve"> Lūdzu norādiet vai reģistrēsiet jaunu telpu grupu vai aktualizēsiet datus par jau esošo telpu grupu</t>
    </r>
  </si>
  <si>
    <r>
      <rPr>
        <b/>
        <sz val="11"/>
        <color indexed="8"/>
        <rFont val="Arial"/>
        <family val="2"/>
        <charset val="186"/>
      </rPr>
      <t>3.</t>
    </r>
    <r>
      <rPr>
        <sz val="11"/>
        <color indexed="8"/>
        <rFont val="Arial"/>
        <family val="2"/>
        <charset val="186"/>
      </rPr>
      <t xml:space="preserve"> Lūdzu norādiet katras telpu grupā esošās telpas platību</t>
    </r>
  </si>
  <si>
    <t>Cenrāža pakalpojuma/darba nosaukums</t>
  </si>
  <si>
    <t>Cena, EUR</t>
  </si>
  <si>
    <t>Summa</t>
  </si>
  <si>
    <t>1.3.1.</t>
  </si>
  <si>
    <t>telpas KU ar platību līdz 4,6 kv.m.</t>
  </si>
  <si>
    <t>1.3.2.</t>
  </si>
  <si>
    <t>1.3.3.</t>
  </si>
  <si>
    <t>telpas KU  ar platību lielāku par 232 kv.m.</t>
  </si>
  <si>
    <t>Kadastra objekta datu reģistrācija vai reģistrācijas atteikums</t>
  </si>
  <si>
    <t>telpas KU no 4,7 līdz 232 kv.m.</t>
  </si>
  <si>
    <t>Prognozētā tāmes summa kopā (ar koeficentu) *,   EUR</t>
  </si>
  <si>
    <t>Prognozētā summa, EUR</t>
  </si>
  <si>
    <t>kadastrālās uzmērīšanas lieta</t>
  </si>
  <si>
    <t>Izcenojums, EUR</t>
  </si>
  <si>
    <t>Kadastra objekta datu reģistrācija un/vai aktualizācija</t>
  </si>
  <si>
    <t>esošās telpu grupas aktualizācija</t>
  </si>
  <si>
    <t>jaunas telpu grupas reģistrācija</t>
  </si>
  <si>
    <r>
      <t xml:space="preserve">Lūdzu izdzēsiet ierakstu sarkanā krāsā </t>
    </r>
    <r>
      <rPr>
        <i/>
        <sz val="10"/>
        <color indexed="9"/>
        <rFont val="Calibri"/>
        <family val="1"/>
      </rPr>
      <t>aktualizācija</t>
    </r>
    <r>
      <rPr>
        <sz val="10"/>
        <color indexed="9"/>
        <rFont val="Calibri"/>
        <family val="1"/>
      </rPr>
      <t xml:space="preserve"> vai </t>
    </r>
    <r>
      <rPr>
        <i/>
        <sz val="10"/>
        <color indexed="9"/>
        <rFont val="Calibri"/>
        <family val="1"/>
      </rPr>
      <t>reģistrācija</t>
    </r>
  </si>
  <si>
    <t>1.2.</t>
  </si>
  <si>
    <t>2.</t>
  </si>
  <si>
    <t>2.1.</t>
  </si>
  <si>
    <t>2.2.</t>
  </si>
  <si>
    <t>3.</t>
  </si>
  <si>
    <t>Kadastrālās uzmērīšanas lietas sagatavošana</t>
  </si>
  <si>
    <t xml:space="preserve">  Informācijai:</t>
  </si>
  <si>
    <t xml:space="preserve"> - Speciālista izbraukums uz objektu, kas atrodas tālāk par 45 kilometriem no Valsts </t>
  </si>
  <si>
    <t xml:space="preserve"> - Speciālista izbraukums uz objektu, kas atrodas līdz 45 kilometriem no Valsts </t>
  </si>
  <si>
    <t>5.1.</t>
  </si>
  <si>
    <t>* nav iekļauti maksa par speciālista izbraukuma izdevumiem un informācijas izsniegšanas nodrošināšanu</t>
  </si>
  <si>
    <t>17.</t>
  </si>
  <si>
    <t xml:space="preserve">  zemes dienesta reģionālās nodaļas biroja - 19,63 EUR</t>
  </si>
  <si>
    <t xml:space="preserve">  zemes dienesta reģionālās nodaļas biroja - 39,67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</si>
</sst>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2" formatCode="#,##0.0"/>
    <numFmt numFmtId="173" formatCode="0.0"/>
    <numFmt numFmtId="174" formatCode="* #,##0.00;\-* #,##0.00;_-* &quot;-&quot;??_-;_-@_-"/>
    <numFmt numFmtId="175" formatCode="* #,##0;\-* #,##0;_-* &quot;-&quot;??_-;_-@_-"/>
  </numFmts>
  <fonts count="44" x14ac:knownFonts="1">
    <font>
      <sz val="11"/>
      <color theme="1"/>
      <name val="Calibri"/>
      <family val="2"/>
      <charset val="186"/>
      <scheme val="minor"/>
    </font>
    <font>
      <b/>
      <sz val="18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Arial"/>
      <family val="2"/>
      <charset val="186"/>
    </font>
    <font>
      <sz val="4"/>
      <name val="Arial"/>
      <family val="2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10"/>
      <color indexed="9"/>
      <name val="Calibri"/>
      <family val="1"/>
    </font>
    <font>
      <i/>
      <sz val="10"/>
      <color indexed="9"/>
      <name val="Calibri"/>
      <family val="1"/>
    </font>
    <font>
      <sz val="11"/>
      <color theme="1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186"/>
    </font>
    <font>
      <sz val="4"/>
      <color theme="1"/>
      <name val="Calibri"/>
      <family val="2"/>
      <charset val="186"/>
      <scheme val="minor"/>
    </font>
    <font>
      <sz val="8"/>
      <color theme="1"/>
      <name val="Arial"/>
      <family val="2"/>
      <charset val="186"/>
    </font>
    <font>
      <sz val="10"/>
      <color theme="0" tint="-0.499984740745262"/>
      <name val="Calibri"/>
      <family val="1"/>
      <scheme val="minor"/>
    </font>
    <font>
      <sz val="2"/>
      <color theme="1"/>
      <name val="Calibri"/>
      <family val="2"/>
      <scheme val="minor"/>
    </font>
    <font>
      <sz val="2"/>
      <color theme="1"/>
      <name val="Arial"/>
      <family val="2"/>
      <charset val="186"/>
    </font>
    <font>
      <sz val="10"/>
      <color rgb="FF87002F"/>
      <name val="Arial"/>
      <family val="2"/>
      <charset val="186"/>
    </font>
    <font>
      <b/>
      <sz val="10"/>
      <color rgb="FF87002F"/>
      <name val="Arial"/>
      <family val="2"/>
      <charset val="186"/>
    </font>
    <font>
      <sz val="10"/>
      <color theme="1"/>
      <name val="Arial"/>
      <family val="2"/>
      <charset val="186"/>
    </font>
    <font>
      <b/>
      <sz val="9"/>
      <color rgb="FF87002F"/>
      <name val="Arial"/>
      <family val="2"/>
      <charset val="186"/>
    </font>
    <font>
      <sz val="9"/>
      <color rgb="FF87002F"/>
      <name val="Arial"/>
      <family val="2"/>
      <charset val="186"/>
    </font>
    <font>
      <i/>
      <sz val="8"/>
      <color theme="4" tint="-0.249977111117893"/>
      <name val="Arial"/>
      <family val="2"/>
      <charset val="186"/>
    </font>
    <font>
      <i/>
      <sz val="10"/>
      <color theme="4" tint="-0.249977111117893"/>
      <name val="Arial"/>
      <family val="2"/>
      <charset val="186"/>
    </font>
    <font>
      <sz val="8"/>
      <color theme="4" tint="-0.249977111117893"/>
      <name val="Arial"/>
      <family val="2"/>
      <charset val="186"/>
    </font>
    <font>
      <sz val="3"/>
      <color theme="1"/>
      <name val="Arial"/>
      <family val="2"/>
      <charset val="186"/>
    </font>
    <font>
      <sz val="3"/>
      <color theme="1"/>
      <name val="Calibri"/>
      <family val="2"/>
      <scheme val="minor"/>
    </font>
    <font>
      <sz val="8"/>
      <color rgb="FF87002F"/>
      <name val="Arial"/>
      <family val="2"/>
      <charset val="186"/>
    </font>
    <font>
      <i/>
      <sz val="8"/>
      <color theme="5" tint="-0.249977111117893"/>
      <name val="Arial"/>
      <family val="2"/>
      <charset val="186"/>
    </font>
    <font>
      <sz val="4"/>
      <color theme="1"/>
      <name val="Arial"/>
      <family val="2"/>
      <charset val="186"/>
    </font>
    <font>
      <sz val="4"/>
      <color rgb="FF87002F"/>
      <name val="Arial"/>
      <family val="2"/>
      <charset val="186"/>
    </font>
    <font>
      <sz val="11"/>
      <color rgb="FFFF0000"/>
      <name val="Arial"/>
      <family val="2"/>
      <charset val="186"/>
    </font>
    <font>
      <sz val="9"/>
      <color theme="1"/>
      <name val="Arial"/>
      <family val="2"/>
      <charset val="186"/>
    </font>
    <font>
      <i/>
      <sz val="11"/>
      <color theme="1"/>
      <name val="Arial"/>
      <family val="2"/>
      <charset val="186"/>
    </font>
    <font>
      <i/>
      <sz val="8"/>
      <name val="Calibri"/>
      <family val="2"/>
      <charset val="186"/>
      <scheme val="minor"/>
    </font>
    <font>
      <b/>
      <sz val="11"/>
      <color rgb="FF87002F"/>
      <name val="Arial"/>
      <family val="2"/>
      <charset val="186"/>
    </font>
    <font>
      <sz val="10"/>
      <color theme="0"/>
      <name val="Calibri"/>
      <family val="1"/>
      <scheme val="minor"/>
    </font>
    <font>
      <sz val="12"/>
      <color theme="1"/>
      <name val="Calibri"/>
      <family val="2"/>
      <charset val="186"/>
      <scheme val="minor"/>
    </font>
    <font>
      <b/>
      <sz val="10"/>
      <color theme="1"/>
      <name val="Calibri"/>
      <family val="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C99"/>
      </patternFill>
    </fill>
    <fill>
      <patternFill patternType="solid">
        <fgColor rgb="FFFFFFFF"/>
        <bgColor indexed="64"/>
      </patternFill>
    </fill>
    <fill>
      <patternFill patternType="solid">
        <fgColor rgb="FFCCCCC2"/>
        <bgColor indexed="64"/>
      </patternFill>
    </fill>
    <fill>
      <patternFill patternType="solid">
        <fgColor rgb="FFE6E6DC"/>
        <bgColor indexed="64"/>
      </patternFill>
    </fill>
    <fill>
      <patternFill patternType="solid">
        <fgColor rgb="FFE6E6DE"/>
        <bgColor indexed="64"/>
      </patternFill>
    </fill>
    <fill>
      <patternFill patternType="solid">
        <fgColor rgb="FFF0E6E6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16"/>
      </bottom>
      <diagonal/>
    </border>
    <border>
      <left/>
      <right/>
      <top style="thin">
        <color indexed="16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0.39994506668294322"/>
      </left>
      <right style="medium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0.39994506668294322"/>
      </left>
      <right style="medium">
        <color theme="5" tint="0.39994506668294322"/>
      </right>
      <top style="thin">
        <color theme="5" tint="0.39994506668294322"/>
      </top>
      <bottom style="medium">
        <color theme="5" tint="0.39994506668294322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/>
      <diagonal/>
    </border>
    <border>
      <left style="thin">
        <color theme="5" tint="0.39991454817346722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5" tint="0.39991454817346722"/>
      </left>
      <right style="thin">
        <color theme="5" tint="0.39988402966399123"/>
      </right>
      <top style="thin">
        <color theme="5" tint="0.39988402966399123"/>
      </top>
      <bottom/>
      <diagonal/>
    </border>
    <border>
      <left style="thin">
        <color theme="5" tint="0.39991454817346722"/>
      </left>
      <right style="thin">
        <color theme="5" tint="0.39988402966399123"/>
      </right>
      <top/>
      <bottom style="thin">
        <color theme="5" tint="0.39994506668294322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thin">
        <color theme="5" tint="0.39994506668294322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</borders>
  <cellStyleXfs count="4">
    <xf numFmtId="0" fontId="0" fillId="0" borderId="0"/>
    <xf numFmtId="0" fontId="13" fillId="2" borderId="0" applyNumberFormat="0" applyBorder="0" applyAlignment="0" applyProtection="0"/>
    <xf numFmtId="0" fontId="14" fillId="3" borderId="3" applyNumberFormat="0" applyAlignment="0" applyProtection="0"/>
    <xf numFmtId="0" fontId="15" fillId="0" borderId="0"/>
  </cellStyleXfs>
  <cellXfs count="137">
    <xf numFmtId="0" fontId="0" fillId="0" borderId="0" xfId="0"/>
    <xf numFmtId="0" fontId="1" fillId="4" borderId="0" xfId="0" applyFont="1" applyFill="1" applyBorder="1" applyAlignment="1"/>
    <xf numFmtId="0" fontId="2" fillId="4" borderId="0" xfId="0" applyFont="1" applyFill="1" applyAlignment="1"/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16" fillId="4" borderId="0" xfId="0" applyFont="1" applyFill="1"/>
    <xf numFmtId="0" fontId="0" fillId="4" borderId="0" xfId="0" applyFill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/>
    <xf numFmtId="0" fontId="17" fillId="0" borderId="0" xfId="0" applyFont="1"/>
    <xf numFmtId="0" fontId="18" fillId="4" borderId="0" xfId="0" applyFont="1" applyFill="1" applyAlignment="1">
      <alignment wrapText="1"/>
    </xf>
    <xf numFmtId="3" fontId="19" fillId="4" borderId="0" xfId="0" applyNumberFormat="1" applyFont="1" applyFill="1" applyBorder="1" applyAlignment="1">
      <alignment horizontal="center" vertical="center"/>
    </xf>
    <xf numFmtId="0" fontId="20" fillId="0" borderId="0" xfId="0" applyFont="1"/>
    <xf numFmtId="0" fontId="21" fillId="4" borderId="0" xfId="0" applyFont="1" applyFill="1"/>
    <xf numFmtId="0" fontId="21" fillId="4" borderId="0" xfId="0" applyFont="1" applyFill="1" applyAlignment="1">
      <alignment wrapText="1"/>
    </xf>
    <xf numFmtId="0" fontId="16" fillId="0" borderId="0" xfId="0" applyFont="1"/>
    <xf numFmtId="0" fontId="22" fillId="0" borderId="6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left" vertical="center" wrapText="1" indent="1"/>
    </xf>
    <xf numFmtId="0" fontId="23" fillId="6" borderId="6" xfId="0" applyFont="1" applyFill="1" applyBorder="1" applyAlignment="1">
      <alignment horizontal="left" vertical="center" wrapText="1"/>
    </xf>
    <xf numFmtId="0" fontId="24" fillId="4" borderId="0" xfId="0" applyFont="1" applyFill="1"/>
    <xf numFmtId="49" fontId="25" fillId="6" borderId="8" xfId="0" applyNumberFormat="1" applyFont="1" applyFill="1" applyBorder="1" applyAlignment="1">
      <alignment horizontal="left" vertical="center"/>
    </xf>
    <xf numFmtId="0" fontId="26" fillId="0" borderId="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2" fillId="4" borderId="10" xfId="0" applyFont="1" applyFill="1" applyBorder="1" applyAlignment="1">
      <alignment horizontal="left" vertical="center" wrapText="1"/>
    </xf>
    <xf numFmtId="4" fontId="22" fillId="4" borderId="11" xfId="0" applyNumberFormat="1" applyFont="1" applyFill="1" applyBorder="1" applyAlignment="1">
      <alignment horizontal="right" vertical="center" wrapText="1"/>
    </xf>
    <xf numFmtId="174" fontId="23" fillId="6" borderId="12" xfId="0" applyNumberFormat="1" applyFont="1" applyFill="1" applyBorder="1" applyAlignment="1">
      <alignment horizontal="right" vertical="center" indent="2"/>
    </xf>
    <xf numFmtId="174" fontId="22" fillId="6" borderId="12" xfId="0" applyNumberFormat="1" applyFont="1" applyFill="1" applyBorder="1" applyAlignment="1">
      <alignment horizontal="right" vertical="center" indent="2"/>
    </xf>
    <xf numFmtId="0" fontId="27" fillId="4" borderId="0" xfId="0" applyFont="1" applyFill="1"/>
    <xf numFmtId="0" fontId="28" fillId="4" borderId="0" xfId="0" applyFont="1" applyFill="1"/>
    <xf numFmtId="0" fontId="29" fillId="4" borderId="0" xfId="0" applyFont="1" applyFill="1" applyAlignment="1">
      <alignment wrapText="1"/>
    </xf>
    <xf numFmtId="3" fontId="19" fillId="7" borderId="0" xfId="0" applyNumberFormat="1" applyFont="1" applyFill="1" applyBorder="1" applyAlignment="1">
      <alignment horizontal="center" vertical="center"/>
    </xf>
    <xf numFmtId="0" fontId="30" fillId="4" borderId="0" xfId="0" applyFont="1" applyFill="1"/>
    <xf numFmtId="0" fontId="30" fillId="4" borderId="0" xfId="0" applyFont="1" applyFill="1" applyAlignment="1">
      <alignment wrapText="1"/>
    </xf>
    <xf numFmtId="0" fontId="31" fillId="0" borderId="0" xfId="0" applyFont="1"/>
    <xf numFmtId="3" fontId="19" fillId="4" borderId="0" xfId="0" applyNumberFormat="1" applyFont="1" applyFill="1" applyBorder="1" applyAlignment="1" applyProtection="1">
      <alignment horizontal="center" vertical="center"/>
      <protection locked="0"/>
    </xf>
    <xf numFmtId="172" fontId="19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13" xfId="0" applyFont="1" applyFill="1" applyBorder="1" applyAlignment="1" applyProtection="1">
      <alignment horizontal="right" indent="2"/>
      <protection locked="0"/>
    </xf>
    <xf numFmtId="0" fontId="16" fillId="4" borderId="14" xfId="0" applyFont="1" applyFill="1" applyBorder="1" applyAlignment="1" applyProtection="1">
      <alignment horizontal="right" indent="2"/>
      <protection locked="0"/>
    </xf>
    <xf numFmtId="0" fontId="2" fillId="4" borderId="2" xfId="0" applyFont="1" applyFill="1" applyBorder="1" applyAlignment="1">
      <alignment horizontal="center" wrapText="1"/>
    </xf>
    <xf numFmtId="0" fontId="5" fillId="5" borderId="15" xfId="0" applyFont="1" applyFill="1" applyBorder="1" applyAlignment="1">
      <alignment vertical="center"/>
    </xf>
    <xf numFmtId="0" fontId="0" fillId="0" borderId="0" xfId="0" applyBorder="1"/>
    <xf numFmtId="0" fontId="4" fillId="4" borderId="0" xfId="0" applyFont="1" applyFill="1" applyBorder="1"/>
    <xf numFmtId="0" fontId="32" fillId="0" borderId="16" xfId="0" applyFont="1" applyBorder="1" applyAlignment="1">
      <alignment horizontal="left" vertical="center" wrapText="1"/>
    </xf>
    <xf numFmtId="0" fontId="32" fillId="0" borderId="17" xfId="0" applyFont="1" applyFill="1" applyBorder="1" applyAlignment="1">
      <alignment horizontal="left" vertical="center"/>
    </xf>
    <xf numFmtId="0" fontId="18" fillId="0" borderId="4" xfId="0" applyFont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9" fillId="0" borderId="18" xfId="0" applyFont="1" applyFill="1" applyBorder="1" applyAlignment="1">
      <alignment horizontal="left"/>
    </xf>
    <xf numFmtId="174" fontId="32" fillId="0" borderId="11" xfId="0" applyNumberFormat="1" applyFont="1" applyFill="1" applyBorder="1" applyAlignment="1">
      <alignment horizontal="center" vertical="center" wrapText="1"/>
    </xf>
    <xf numFmtId="174" fontId="32" fillId="0" borderId="11" xfId="0" applyNumberFormat="1" applyFont="1" applyFill="1" applyBorder="1" applyAlignment="1">
      <alignment horizontal="left" vertical="center"/>
    </xf>
    <xf numFmtId="0" fontId="18" fillId="0" borderId="0" xfId="0" applyFont="1" applyFill="1"/>
    <xf numFmtId="174" fontId="32" fillId="0" borderId="12" xfId="0" applyNumberFormat="1" applyFont="1" applyFill="1" applyBorder="1" applyAlignment="1">
      <alignment horizontal="left" vertical="center"/>
    </xf>
    <xf numFmtId="0" fontId="32" fillId="0" borderId="8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/>
    </xf>
    <xf numFmtId="0" fontId="9" fillId="0" borderId="19" xfId="0" applyFont="1" applyFill="1" applyBorder="1" applyAlignment="1">
      <alignment horizontal="left"/>
    </xf>
    <xf numFmtId="0" fontId="9" fillId="0" borderId="20" xfId="0" applyFont="1" applyFill="1" applyBorder="1" applyAlignment="1">
      <alignment horizontal="left"/>
    </xf>
    <xf numFmtId="0" fontId="32" fillId="0" borderId="8" xfId="0" applyFont="1" applyFill="1" applyBorder="1" applyAlignment="1">
      <alignment horizontal="left" vertical="center" wrapText="1"/>
    </xf>
    <xf numFmtId="0" fontId="32" fillId="0" borderId="21" xfId="0" applyFont="1" applyFill="1" applyBorder="1" applyAlignment="1">
      <alignment horizontal="left" vertical="center"/>
    </xf>
    <xf numFmtId="0" fontId="9" fillId="0" borderId="0" xfId="0" applyFont="1" applyFill="1" applyBorder="1"/>
    <xf numFmtId="174" fontId="32" fillId="0" borderId="22" xfId="0" applyNumberFormat="1" applyFont="1" applyFill="1" applyBorder="1" applyAlignment="1">
      <alignment horizontal="left" vertical="center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74" fontId="32" fillId="0" borderId="0" xfId="0" applyNumberFormat="1" applyFont="1" applyFill="1" applyBorder="1" applyAlignment="1">
      <alignment horizontal="left" vertical="center"/>
    </xf>
    <xf numFmtId="174" fontId="9" fillId="0" borderId="0" xfId="0" applyNumberFormat="1" applyFont="1" applyFill="1" applyBorder="1"/>
    <xf numFmtId="2" fontId="33" fillId="8" borderId="23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34" fillId="4" borderId="0" xfId="0" applyFont="1" applyFill="1" applyAlignment="1">
      <alignment wrapText="1"/>
    </xf>
    <xf numFmtId="0" fontId="34" fillId="4" borderId="0" xfId="0" applyFont="1" applyFill="1"/>
    <xf numFmtId="0" fontId="35" fillId="4" borderId="0" xfId="0" applyFont="1" applyFill="1" applyBorder="1" applyAlignment="1">
      <alignment horizontal="left" wrapText="1"/>
    </xf>
    <xf numFmtId="0" fontId="34" fillId="0" borderId="0" xfId="0" applyFont="1" applyFill="1"/>
    <xf numFmtId="1" fontId="10" fillId="8" borderId="24" xfId="0" applyNumberFormat="1" applyFont="1" applyFill="1" applyBorder="1" applyAlignment="1">
      <alignment horizontal="center"/>
    </xf>
    <xf numFmtId="173" fontId="10" fillId="8" borderId="25" xfId="0" applyNumberFormat="1" applyFont="1" applyFill="1" applyBorder="1" applyAlignment="1">
      <alignment horizontal="center"/>
    </xf>
    <xf numFmtId="49" fontId="32" fillId="4" borderId="16" xfId="0" applyNumberFormat="1" applyFont="1" applyFill="1" applyBorder="1" applyAlignment="1">
      <alignment horizontal="left" vertical="center" wrapText="1"/>
    </xf>
    <xf numFmtId="175" fontId="5" fillId="4" borderId="26" xfId="2" applyNumberFormat="1" applyFont="1" applyFill="1" applyBorder="1" applyAlignment="1" applyProtection="1">
      <alignment horizontal="right" vertical="center" indent="2"/>
      <protection locked="0"/>
    </xf>
    <xf numFmtId="0" fontId="0" fillId="0" borderId="27" xfId="0" applyBorder="1" applyAlignment="1">
      <alignment horizontal="right" vertical="center" indent="2"/>
    </xf>
    <xf numFmtId="0" fontId="36" fillId="4" borderId="0" xfId="0" applyFont="1" applyFill="1"/>
    <xf numFmtId="0" fontId="5" fillId="9" borderId="28" xfId="0" applyFont="1" applyFill="1" applyBorder="1" applyAlignment="1">
      <alignment vertical="center"/>
    </xf>
    <xf numFmtId="0" fontId="5" fillId="9" borderId="29" xfId="0" applyFont="1" applyFill="1" applyBorder="1" applyAlignment="1">
      <alignment vertical="center"/>
    </xf>
    <xf numFmtId="0" fontId="5" fillId="9" borderId="30" xfId="0" applyFont="1" applyFill="1" applyBorder="1" applyAlignment="1">
      <alignment vertical="center"/>
    </xf>
    <xf numFmtId="0" fontId="5" fillId="9" borderId="31" xfId="0" applyFont="1" applyFill="1" applyBorder="1" applyAlignment="1">
      <alignment vertical="center"/>
    </xf>
    <xf numFmtId="0" fontId="37" fillId="9" borderId="0" xfId="0" applyFont="1" applyFill="1" applyBorder="1"/>
    <xf numFmtId="0" fontId="38" fillId="9" borderId="0" xfId="0" applyFont="1" applyFill="1" applyBorder="1"/>
    <xf numFmtId="0" fontId="38" fillId="4" borderId="0" xfId="0" applyFont="1" applyFill="1"/>
    <xf numFmtId="0" fontId="38" fillId="9" borderId="0" xfId="0" applyFont="1" applyFill="1"/>
    <xf numFmtId="0" fontId="5" fillId="6" borderId="7" xfId="0" applyFont="1" applyFill="1" applyBorder="1" applyAlignment="1">
      <alignment horizontal="center" vertical="center" wrapText="1"/>
    </xf>
    <xf numFmtId="0" fontId="5" fillId="6" borderId="46" xfId="0" applyFont="1" applyFill="1" applyBorder="1" applyAlignment="1">
      <alignment horizontal="center" vertical="center" wrapText="1"/>
    </xf>
    <xf numFmtId="0" fontId="5" fillId="6" borderId="47" xfId="0" applyFont="1" applyFill="1" applyBorder="1" applyAlignment="1">
      <alignment horizontal="center" vertical="center" wrapText="1"/>
    </xf>
    <xf numFmtId="0" fontId="43" fillId="6" borderId="7" xfId="1" applyFont="1" applyFill="1" applyBorder="1" applyAlignment="1" applyProtection="1">
      <alignment horizontal="center" vertical="center"/>
    </xf>
    <xf numFmtId="0" fontId="43" fillId="6" borderId="46" xfId="1" applyFont="1" applyFill="1" applyBorder="1" applyAlignment="1" applyProtection="1">
      <alignment horizontal="center" vertical="center"/>
    </xf>
    <xf numFmtId="0" fontId="43" fillId="6" borderId="47" xfId="1" applyFont="1" applyFill="1" applyBorder="1" applyAlignment="1" applyProtection="1">
      <alignment horizontal="center" vertical="center"/>
    </xf>
    <xf numFmtId="0" fontId="32" fillId="0" borderId="21" xfId="0" applyFont="1" applyFill="1" applyBorder="1" applyAlignment="1">
      <alignment horizontal="left" vertical="center" wrapText="1"/>
    </xf>
    <xf numFmtId="0" fontId="32" fillId="0" borderId="19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left" vertical="center" wrapText="1"/>
    </xf>
    <xf numFmtId="0" fontId="10" fillId="8" borderId="48" xfId="0" applyFont="1" applyFill="1" applyBorder="1" applyAlignment="1">
      <alignment horizontal="center" vertical="center" wrapText="1"/>
    </xf>
    <xf numFmtId="0" fontId="10" fillId="8" borderId="24" xfId="0" applyFont="1" applyFill="1" applyBorder="1" applyAlignment="1">
      <alignment horizontal="center" vertical="center" wrapText="1"/>
    </xf>
    <xf numFmtId="0" fontId="23" fillId="5" borderId="28" xfId="0" applyFont="1" applyFill="1" applyBorder="1" applyAlignment="1">
      <alignment horizontal="center" vertical="center" wrapText="1"/>
    </xf>
    <xf numFmtId="0" fontId="23" fillId="5" borderId="29" xfId="0" applyFont="1" applyFill="1" applyBorder="1" applyAlignment="1">
      <alignment horizontal="center" vertical="center" wrapText="1"/>
    </xf>
    <xf numFmtId="0" fontId="23" fillId="5" borderId="49" xfId="0" applyFont="1" applyFill="1" applyBorder="1" applyAlignment="1">
      <alignment horizontal="center" vertical="center" wrapText="1"/>
    </xf>
    <xf numFmtId="0" fontId="23" fillId="5" borderId="50" xfId="0" applyFont="1" applyFill="1" applyBorder="1" applyAlignment="1">
      <alignment horizontal="center" vertical="center" wrapText="1"/>
    </xf>
    <xf numFmtId="174" fontId="23" fillId="5" borderId="26" xfId="0" applyNumberFormat="1" applyFont="1" applyFill="1" applyBorder="1" applyAlignment="1">
      <alignment horizontal="right" vertical="center" indent="2"/>
    </xf>
    <xf numFmtId="174" fontId="23" fillId="5" borderId="51" xfId="0" applyNumberFormat="1" applyFont="1" applyFill="1" applyBorder="1" applyAlignment="1">
      <alignment horizontal="right" vertical="center" indent="2"/>
    </xf>
    <xf numFmtId="0" fontId="40" fillId="4" borderId="2" xfId="0" applyFont="1" applyFill="1" applyBorder="1" applyAlignment="1">
      <alignment horizontal="center" vertical="center" wrapText="1"/>
    </xf>
    <xf numFmtId="0" fontId="24" fillId="6" borderId="37" xfId="0" applyFont="1" applyFill="1" applyBorder="1" applyAlignment="1">
      <alignment horizontal="left" indent="3"/>
    </xf>
    <xf numFmtId="0" fontId="24" fillId="6" borderId="19" xfId="0" applyFont="1" applyFill="1" applyBorder="1" applyAlignment="1">
      <alignment horizontal="left" indent="3"/>
    </xf>
    <xf numFmtId="0" fontId="24" fillId="6" borderId="20" xfId="0" applyFont="1" applyFill="1" applyBorder="1" applyAlignment="1">
      <alignment horizontal="left" indent="3"/>
    </xf>
    <xf numFmtId="0" fontId="24" fillId="6" borderId="38" xfId="0" applyFont="1" applyFill="1" applyBorder="1" applyAlignment="1">
      <alignment horizontal="left" indent="3"/>
    </xf>
    <xf numFmtId="0" fontId="24" fillId="6" borderId="33" xfId="0" applyFont="1" applyFill="1" applyBorder="1" applyAlignment="1">
      <alignment horizontal="left" indent="3"/>
    </xf>
    <xf numFmtId="0" fontId="24" fillId="6" borderId="34" xfId="0" applyFont="1" applyFill="1" applyBorder="1" applyAlignment="1">
      <alignment horizontal="left" indent="3"/>
    </xf>
    <xf numFmtId="0" fontId="39" fillId="8" borderId="39" xfId="0" applyFont="1" applyFill="1" applyBorder="1" applyAlignment="1">
      <alignment horizontal="center" vertical="center"/>
    </xf>
    <xf numFmtId="0" fontId="39" fillId="8" borderId="40" xfId="0" applyFont="1" applyFill="1" applyBorder="1" applyAlignment="1">
      <alignment horizontal="center" vertical="center"/>
    </xf>
    <xf numFmtId="172" fontId="41" fillId="4" borderId="0" xfId="0" applyNumberFormat="1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42" fillId="0" borderId="2" xfId="0" applyFont="1" applyBorder="1" applyAlignment="1">
      <alignment horizontal="center" wrapText="1"/>
    </xf>
    <xf numFmtId="0" fontId="3" fillId="4" borderId="41" xfId="0" applyFont="1" applyFill="1" applyBorder="1" applyAlignment="1">
      <alignment horizontal="center" vertical="top" wrapText="1"/>
    </xf>
    <xf numFmtId="0" fontId="16" fillId="4" borderId="41" xfId="0" applyFont="1" applyFill="1" applyBorder="1" applyAlignment="1">
      <alignment horizontal="center" vertical="top" wrapText="1"/>
    </xf>
    <xf numFmtId="0" fontId="3" fillId="4" borderId="41" xfId="0" applyFont="1" applyFill="1" applyBorder="1" applyAlignment="1">
      <alignment horizontal="center" vertical="center" wrapText="1"/>
    </xf>
    <xf numFmtId="0" fontId="16" fillId="4" borderId="41" xfId="0" applyFont="1" applyFill="1" applyBorder="1" applyAlignment="1">
      <alignment horizontal="center" vertical="center" wrapText="1"/>
    </xf>
    <xf numFmtId="0" fontId="5" fillId="6" borderId="42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5" fillId="6" borderId="44" xfId="0" applyFont="1" applyFill="1" applyBorder="1" applyAlignment="1">
      <alignment horizontal="center" vertical="center" wrapText="1"/>
    </xf>
    <xf numFmtId="0" fontId="5" fillId="6" borderId="45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horizontal="left" vertical="top" wrapText="1"/>
    </xf>
    <xf numFmtId="0" fontId="32" fillId="0" borderId="19" xfId="0" applyFont="1" applyBorder="1" applyAlignment="1">
      <alignment horizontal="left" vertical="top" wrapText="1"/>
    </xf>
    <xf numFmtId="0" fontId="32" fillId="0" borderId="20" xfId="0" applyFont="1" applyBorder="1" applyAlignment="1">
      <alignment horizontal="left" vertical="top" wrapText="1"/>
    </xf>
    <xf numFmtId="0" fontId="32" fillId="0" borderId="32" xfId="0" applyFont="1" applyFill="1" applyBorder="1" applyAlignment="1">
      <alignment horizontal="left" vertical="center" wrapText="1"/>
    </xf>
    <xf numFmtId="0" fontId="0" fillId="0" borderId="33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32" fillId="0" borderId="21" xfId="0" applyFont="1" applyBorder="1" applyAlignment="1">
      <alignment horizontal="left" vertical="center" wrapText="1"/>
    </xf>
    <xf numFmtId="0" fontId="32" fillId="0" borderId="19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left" vertical="center" wrapText="1"/>
    </xf>
    <xf numFmtId="0" fontId="39" fillId="8" borderId="35" xfId="0" applyFont="1" applyFill="1" applyBorder="1" applyAlignment="1">
      <alignment horizontal="center" vertical="center" wrapText="1"/>
    </xf>
    <xf numFmtId="0" fontId="39" fillId="8" borderId="36" xfId="0" applyFont="1" applyFill="1" applyBorder="1" applyAlignment="1">
      <alignment horizontal="center" vertical="center" wrapText="1"/>
    </xf>
  </cellXfs>
  <cellStyles count="4">
    <cellStyle name="20% no 3. izcēluma" xfId="1" builtinId="38"/>
    <cellStyle name="Ievade" xfId="2" builtinId="20"/>
    <cellStyle name="Normal 2" xfId="3"/>
    <cellStyle name="Parasts" xfId="0" builtinId="0"/>
  </cellStyles>
  <dxfs count="14">
    <dxf>
      <font>
        <strike val="0"/>
      </font>
      <fill>
        <patternFill patternType="solid">
          <fgColor indexed="64"/>
          <bgColor rgb="FFE6E6DC"/>
        </patternFill>
      </fill>
    </dxf>
    <dxf>
      <fill>
        <patternFill patternType="solid">
          <fgColor rgb="FFF2F2F2"/>
          <bgColor rgb="FFE6E6DC"/>
        </patternFill>
      </fill>
      <border diagonalUp="0" diagonalDown="0">
        <bottom style="thin">
          <color theme="0" tint="-0.499984740745262"/>
        </bottom>
      </border>
    </dxf>
    <dxf>
      <font>
        <color theme="5" tint="-0.24994659260841701"/>
        <name val="Cambria"/>
        <scheme val="none"/>
      </font>
      <fill>
        <patternFill>
          <bgColor theme="5" tint="0.79998168889431442"/>
        </patternFill>
      </fill>
    </dxf>
    <dxf>
      <font>
        <strike val="0"/>
        <color theme="5" tint="-0.24994659260841701"/>
        <name val="Cambria"/>
        <scheme val="none"/>
      </font>
      <fill>
        <patternFill>
          <bgColor theme="5" tint="0.79998168889431442"/>
        </patternFill>
      </fill>
    </dxf>
    <dxf>
      <fill>
        <patternFill>
          <bgColor rgb="FFE6E6DC"/>
        </patternFill>
      </fill>
      <border>
        <bottom style="thin">
          <color theme="0" tint="-0.499984740745262"/>
        </bottom>
      </border>
    </dxf>
    <dxf>
      <fill>
        <patternFill>
          <bgColor rgb="FFE6E6DC"/>
        </patternFill>
      </fill>
    </dxf>
    <dxf>
      <border>
        <bottom style="dashed">
          <color theme="0" tint="-0.499984740745262"/>
        </bottom>
      </border>
    </dxf>
    <dxf>
      <border>
        <bottom style="thin">
          <color theme="0" tint="-0.499984740745262"/>
        </bottom>
      </border>
    </dxf>
    <dxf>
      <font>
        <color rgb="FFFF0000"/>
      </font>
    </dxf>
    <dxf>
      <font>
        <color auto="1"/>
      </font>
      <border>
        <bottom style="dashed">
          <color theme="0" tint="-0.499984740745262"/>
        </bottom>
      </border>
    </dxf>
    <dxf>
      <font>
        <color auto="1"/>
      </font>
      <border>
        <bottom style="thin">
          <color theme="0" tint="-0.499984740745262"/>
        </bottom>
      </border>
    </dxf>
    <dxf>
      <font>
        <color rgb="FFFF0000"/>
      </font>
    </dxf>
    <dxf>
      <font>
        <color theme="0"/>
      </font>
      <fill>
        <patternFill patternType="solid">
          <fgColor indexed="64"/>
          <bgColor indexed="9"/>
        </patternFill>
      </fill>
    </dxf>
    <dxf>
      <font>
        <color theme="0"/>
      </font>
      <fill>
        <patternFill patternType="solid">
          <fgColor indexed="64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2"/>
  <sheetViews>
    <sheetView tabSelected="1" topLeftCell="C1" zoomScale="90" zoomScaleNormal="90" workbookViewId="0">
      <selection activeCell="F7" sqref="F7"/>
    </sheetView>
  </sheetViews>
  <sheetFormatPr defaultRowHeight="14.5" zeroHeight="1" x14ac:dyDescent="0.35"/>
  <cols>
    <col min="1" max="1" width="1.90625" customWidth="1"/>
    <col min="2" max="2" width="1.08984375" customWidth="1"/>
    <col min="3" max="3" width="11.36328125" customWidth="1"/>
    <col min="4" max="4" width="37" customWidth="1"/>
    <col min="5" max="5" width="6.36328125" customWidth="1"/>
    <col min="6" max="6" width="11.6328125" customWidth="1"/>
    <col min="7" max="7" width="17.54296875" customWidth="1"/>
    <col min="8" max="9" width="2.90625" customWidth="1"/>
    <col min="10" max="10" width="7" style="17" customWidth="1"/>
    <col min="11" max="11" width="64.08984375" style="17" customWidth="1"/>
    <col min="12" max="12" width="13" style="17" customWidth="1"/>
    <col min="13" max="13" width="8.453125" customWidth="1"/>
    <col min="14" max="14" width="7.6328125" hidden="1" customWidth="1"/>
    <col min="15" max="15" width="11.90625" hidden="1" customWidth="1"/>
    <col min="16" max="16" width="10.6328125" hidden="1" customWidth="1"/>
    <col min="17" max="17" width="2.90625" hidden="1" customWidth="1"/>
    <col min="18" max="18" width="13.08984375" hidden="1" customWidth="1"/>
    <col min="19" max="22" width="9.08984375" hidden="1" customWidth="1"/>
    <col min="23" max="23" width="8.90625" hidden="1" customWidth="1"/>
    <col min="24" max="24" width="0" hidden="1" customWidth="1"/>
    <col min="26" max="26" width="7.90625" customWidth="1"/>
  </cols>
  <sheetData>
    <row r="1" spans="1:36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1:36" ht="23" x14ac:dyDescent="0.5">
      <c r="A2" s="3"/>
      <c r="B2" s="8"/>
      <c r="C2" s="1" t="s">
        <v>125</v>
      </c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1:36" s="11" customFormat="1" ht="15" thickBot="1" x14ac:dyDescent="0.4">
      <c r="A3" s="10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3"/>
      <c r="N3" s="3"/>
      <c r="O3" s="3"/>
      <c r="P3" s="3"/>
      <c r="Q3" s="3"/>
      <c r="R3" s="42"/>
      <c r="S3" s="42"/>
      <c r="T3" s="42"/>
      <c r="U3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42" customHeight="1" x14ac:dyDescent="0.35">
      <c r="A4" s="8"/>
      <c r="B4" s="8"/>
      <c r="C4" s="114" t="s">
        <v>126</v>
      </c>
      <c r="D4" s="115"/>
      <c r="E4" s="115"/>
      <c r="F4" s="115"/>
      <c r="G4" s="40"/>
      <c r="H4" s="40"/>
      <c r="I4" s="4"/>
      <c r="J4" s="104" t="s">
        <v>127</v>
      </c>
      <c r="K4" s="104"/>
      <c r="L4" s="104"/>
      <c r="M4" s="43"/>
      <c r="N4" s="44" t="s">
        <v>117</v>
      </c>
      <c r="O4" s="45" t="s">
        <v>130</v>
      </c>
      <c r="P4" s="46"/>
      <c r="Q4" s="47"/>
      <c r="R4" s="48"/>
      <c r="S4" s="49" t="s">
        <v>131</v>
      </c>
      <c r="T4" s="50" t="s">
        <v>132</v>
      </c>
      <c r="U4" s="11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s="11" customFormat="1" ht="15" thickBot="1" x14ac:dyDescent="0.4">
      <c r="A5" s="43"/>
      <c r="B5" s="68"/>
      <c r="C5" s="43"/>
      <c r="D5" s="43"/>
      <c r="E5" s="43"/>
      <c r="F5" s="43"/>
      <c r="G5" s="69"/>
      <c r="H5" s="43"/>
      <c r="I5" s="43"/>
      <c r="J5" s="70"/>
      <c r="K5" s="70"/>
      <c r="L5" s="70"/>
      <c r="M5" s="71"/>
      <c r="U5" s="72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24.75" customHeight="1" x14ac:dyDescent="0.35">
      <c r="A6" s="4"/>
      <c r="B6" s="3"/>
      <c r="C6" s="41" t="s">
        <v>124</v>
      </c>
      <c r="D6" s="5"/>
      <c r="E6" s="5"/>
      <c r="F6" s="6"/>
      <c r="G6" s="12"/>
      <c r="H6" s="4"/>
      <c r="I6" s="4"/>
      <c r="J6" s="75" t="s">
        <v>117</v>
      </c>
      <c r="K6" s="25" t="s">
        <v>110</v>
      </c>
      <c r="L6" s="26" t="s">
        <v>141</v>
      </c>
      <c r="M6" s="4"/>
      <c r="N6" s="53" t="s">
        <v>112</v>
      </c>
      <c r="O6" s="126" t="s">
        <v>113</v>
      </c>
      <c r="P6" s="127"/>
      <c r="Q6" s="127"/>
      <c r="R6" s="128"/>
      <c r="S6" s="52">
        <v>72.67</v>
      </c>
      <c r="T6" s="52">
        <f>IF(F7&gt;=1,1,0)*S6</f>
        <v>0</v>
      </c>
      <c r="U6" s="51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x14ac:dyDescent="0.35">
      <c r="A7" s="7"/>
      <c r="B7" s="7"/>
      <c r="C7" s="105" t="s">
        <v>0</v>
      </c>
      <c r="D7" s="106"/>
      <c r="E7" s="107"/>
      <c r="F7" s="38"/>
      <c r="G7" s="12"/>
      <c r="H7" s="7"/>
      <c r="I7" s="7"/>
      <c r="J7" s="22" t="s">
        <v>111</v>
      </c>
      <c r="K7" s="20" t="s">
        <v>123</v>
      </c>
      <c r="L7" s="27"/>
      <c r="M7" s="4"/>
      <c r="N7" s="57" t="s">
        <v>133</v>
      </c>
      <c r="O7" s="58" t="s">
        <v>134</v>
      </c>
      <c r="P7" s="54"/>
      <c r="Q7" s="55"/>
      <c r="R7" s="56"/>
      <c r="S7" s="52">
        <v>12.05</v>
      </c>
      <c r="T7" s="52">
        <f>SUMIF($O$17:$O$121,S7,$P$17:$P$121)</f>
        <v>0</v>
      </c>
      <c r="U7" s="51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ht="15" thickBot="1" x14ac:dyDescent="0.4">
      <c r="A8" s="7"/>
      <c r="B8" s="7"/>
      <c r="C8" s="108" t="s">
        <v>1</v>
      </c>
      <c r="D8" s="109"/>
      <c r="E8" s="110"/>
      <c r="F8" s="39"/>
      <c r="G8" s="12"/>
      <c r="H8" s="7"/>
      <c r="I8" s="7"/>
      <c r="J8" s="23" t="s">
        <v>112</v>
      </c>
      <c r="K8" s="18" t="s">
        <v>113</v>
      </c>
      <c r="L8" s="28">
        <f>IF(F7&gt;=1,1,0)*S6</f>
        <v>0</v>
      </c>
      <c r="M8" s="7"/>
      <c r="N8" s="57" t="s">
        <v>135</v>
      </c>
      <c r="O8" s="58" t="s">
        <v>139</v>
      </c>
      <c r="P8" s="54"/>
      <c r="Q8" s="55"/>
      <c r="R8" s="56"/>
      <c r="S8" s="52">
        <v>2.62</v>
      </c>
      <c r="T8" s="52">
        <f>SUMIF($O$17:$O$121,S8,$P$17:$P$121)</f>
        <v>0</v>
      </c>
      <c r="U8" s="51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 x14ac:dyDescent="0.35">
      <c r="A9" s="7"/>
      <c r="B9" s="12"/>
      <c r="C9" s="31"/>
      <c r="D9" s="12"/>
      <c r="E9" s="12"/>
      <c r="F9" s="31"/>
      <c r="G9" s="12"/>
      <c r="H9" s="7"/>
      <c r="I9" s="7"/>
      <c r="J9" s="24" t="s">
        <v>148</v>
      </c>
      <c r="K9" s="19" t="s">
        <v>114</v>
      </c>
      <c r="L9" s="28">
        <f>SUM(P17:P121)*L14</f>
        <v>0</v>
      </c>
      <c r="M9" s="7"/>
      <c r="N9" s="57" t="s">
        <v>136</v>
      </c>
      <c r="O9" s="58" t="s">
        <v>137</v>
      </c>
      <c r="P9" s="54"/>
      <c r="Q9" s="55"/>
      <c r="R9" s="56"/>
      <c r="S9" s="52">
        <v>607.84</v>
      </c>
      <c r="T9" s="52">
        <f>SUMIF($O$17:$O$121,S9,$P$17:$P$121)</f>
        <v>0</v>
      </c>
      <c r="U9" s="59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36" ht="22.5" customHeight="1" x14ac:dyDescent="0.35">
      <c r="A10" s="7"/>
      <c r="B10" s="12"/>
      <c r="C10" s="113" t="s">
        <v>147</v>
      </c>
      <c r="D10" s="113"/>
      <c r="E10" s="113"/>
      <c r="F10" s="113" t="s">
        <v>122</v>
      </c>
      <c r="G10" s="113"/>
      <c r="H10" s="7"/>
      <c r="I10" s="7"/>
      <c r="J10" s="22" t="s">
        <v>149</v>
      </c>
      <c r="K10" s="20" t="s">
        <v>144</v>
      </c>
      <c r="L10" s="27"/>
      <c r="M10" s="7"/>
      <c r="N10" s="53" t="s">
        <v>159</v>
      </c>
      <c r="O10" s="132" t="s">
        <v>142</v>
      </c>
      <c r="P10" s="133"/>
      <c r="Q10" s="133"/>
      <c r="R10" s="134"/>
      <c r="S10" s="52">
        <v>29.95</v>
      </c>
      <c r="T10" s="52">
        <f>IF(F7&gt;=1,1,0)*S10*F7</f>
        <v>0</v>
      </c>
      <c r="U10" s="59">
        <f>IF(OR(R18,R21,R24)&gt;1,S10)</f>
        <v>29.95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21.75" customHeight="1" x14ac:dyDescent="0.35">
      <c r="A11" s="7"/>
      <c r="B11" s="12"/>
      <c r="C11" s="113"/>
      <c r="D11" s="113"/>
      <c r="E11" s="113"/>
      <c r="F11" s="113"/>
      <c r="G11" s="113"/>
      <c r="H11" s="7"/>
      <c r="I11" s="7"/>
      <c r="J11" s="23" t="s">
        <v>150</v>
      </c>
      <c r="K11" s="19" t="s">
        <v>146</v>
      </c>
      <c r="L11" s="28">
        <f>R18*S12</f>
        <v>0</v>
      </c>
      <c r="M11" s="7"/>
      <c r="N11" s="53"/>
      <c r="O11" s="93"/>
      <c r="P11" s="94"/>
      <c r="Q11" s="94"/>
      <c r="R11" s="95"/>
      <c r="S11" s="52"/>
      <c r="T11" s="52"/>
      <c r="U11" s="59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36" ht="36.75" customHeight="1" x14ac:dyDescent="0.35">
      <c r="A12" s="7"/>
      <c r="B12" s="12"/>
      <c r="C12" s="116" t="s">
        <v>128</v>
      </c>
      <c r="D12" s="117"/>
      <c r="E12" s="12"/>
      <c r="F12" s="118" t="s">
        <v>129</v>
      </c>
      <c r="G12" s="119"/>
      <c r="H12" s="7"/>
      <c r="I12" s="7"/>
      <c r="J12" s="23" t="s">
        <v>151</v>
      </c>
      <c r="K12" s="19" t="s">
        <v>145</v>
      </c>
      <c r="L12" s="28">
        <f>R21*S13</f>
        <v>0</v>
      </c>
      <c r="M12" s="7"/>
      <c r="N12" s="53" t="s">
        <v>157</v>
      </c>
      <c r="O12" s="93" t="s">
        <v>138</v>
      </c>
      <c r="P12" s="94"/>
      <c r="Q12" s="94"/>
      <c r="R12" s="95"/>
      <c r="S12" s="52">
        <v>52.04</v>
      </c>
      <c r="T12" s="52">
        <f>R18*S12</f>
        <v>0</v>
      </c>
      <c r="U12" s="59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s="14" customFormat="1" ht="24" customHeight="1" thickBot="1" x14ac:dyDescent="0.4">
      <c r="A13" s="15"/>
      <c r="B13" s="16"/>
      <c r="C13" s="120" t="s">
        <v>2</v>
      </c>
      <c r="D13" s="121"/>
      <c r="E13" s="16"/>
      <c r="F13" s="87" t="s">
        <v>3</v>
      </c>
      <c r="G13" s="90" t="s">
        <v>4</v>
      </c>
      <c r="H13" s="7"/>
      <c r="I13" s="15"/>
      <c r="J13" s="22" t="s">
        <v>152</v>
      </c>
      <c r="K13" s="20" t="s">
        <v>153</v>
      </c>
      <c r="L13" s="28">
        <f>IF(F7&gt;=1,1,0)*S10*F7</f>
        <v>0</v>
      </c>
      <c r="M13" s="78"/>
      <c r="N13" s="53" t="s">
        <v>157</v>
      </c>
      <c r="O13" s="129" t="s">
        <v>116</v>
      </c>
      <c r="P13" s="130"/>
      <c r="Q13" s="130"/>
      <c r="R13" s="131"/>
      <c r="S13" s="60">
        <v>52.04</v>
      </c>
      <c r="T13" s="60">
        <f>R21*S13</f>
        <v>0</v>
      </c>
      <c r="U13" s="59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x14ac:dyDescent="0.35">
      <c r="A14" s="7"/>
      <c r="B14" s="12"/>
      <c r="C14" s="122"/>
      <c r="D14" s="123"/>
      <c r="E14" s="12"/>
      <c r="F14" s="88"/>
      <c r="G14" s="91"/>
      <c r="H14" s="15"/>
      <c r="I14" s="7"/>
      <c r="J14" s="79" t="s">
        <v>115</v>
      </c>
      <c r="K14" s="80"/>
      <c r="L14" s="76">
        <v>1</v>
      </c>
      <c r="M14" s="15"/>
      <c r="N14" s="61"/>
      <c r="O14" s="62"/>
      <c r="P14" s="63"/>
      <c r="Q14" s="64"/>
      <c r="R14" s="64"/>
      <c r="S14" s="65"/>
      <c r="T14" s="66">
        <f>SUM(T6:T13)</f>
        <v>0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 s="35" customFormat="1" ht="8.25" customHeight="1" thickBot="1" x14ac:dyDescent="0.4">
      <c r="A15" s="33"/>
      <c r="B15" s="34"/>
      <c r="C15" s="124"/>
      <c r="D15" s="125"/>
      <c r="E15" s="34"/>
      <c r="F15" s="89"/>
      <c r="G15" s="92"/>
      <c r="H15" s="33"/>
      <c r="I15" s="33"/>
      <c r="J15" s="81"/>
      <c r="K15" s="82"/>
      <c r="L15" s="77"/>
      <c r="M15" s="33"/>
      <c r="N15"/>
      <c r="O15" s="135" t="s">
        <v>143</v>
      </c>
      <c r="P15" s="111" t="s">
        <v>131</v>
      </c>
      <c r="Q15"/>
      <c r="R15"/>
      <c r="S15"/>
      <c r="T15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x14ac:dyDescent="0.35">
      <c r="A16" s="7"/>
      <c r="B16" s="12"/>
      <c r="C16" s="32" t="s">
        <v>5</v>
      </c>
      <c r="D16" s="36"/>
      <c r="E16" s="12"/>
      <c r="F16" s="13" t="s">
        <v>5</v>
      </c>
      <c r="G16" s="37"/>
      <c r="H16" s="12"/>
      <c r="I16" s="7"/>
      <c r="J16" s="98" t="s">
        <v>140</v>
      </c>
      <c r="K16" s="99"/>
      <c r="L16" s="102">
        <f>(L8+L9+L11+L12+L13)*L14</f>
        <v>0</v>
      </c>
      <c r="M16" s="12"/>
      <c r="O16" s="136"/>
      <c r="P16" s="112"/>
      <c r="Q16" s="7"/>
      <c r="R16" s="96" t="s">
        <v>118</v>
      </c>
      <c r="T16" s="35"/>
      <c r="U16" s="35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 ht="15.75" customHeight="1" thickBot="1" x14ac:dyDescent="0.4">
      <c r="A17" s="7"/>
      <c r="B17" s="12"/>
      <c r="C17" s="32" t="s">
        <v>6</v>
      </c>
      <c r="D17" s="36"/>
      <c r="E17" s="12"/>
      <c r="F17" s="13" t="s">
        <v>6</v>
      </c>
      <c r="G17" s="37"/>
      <c r="H17" s="12"/>
      <c r="I17" s="7"/>
      <c r="J17" s="100"/>
      <c r="K17" s="101"/>
      <c r="L17" s="103"/>
      <c r="M17" s="12"/>
      <c r="N17" s="35"/>
      <c r="O17" s="67">
        <f t="shared" ref="O17:O48" si="0">IF(ISBLANK(G16),0,IF(G16&lt;=4.6,$S$7,IF(G16&gt;232,$S$9,$S$8)))</f>
        <v>0</v>
      </c>
      <c r="P17" s="67">
        <f t="shared" ref="P17:P48" si="1">IF(OR(O17=$S$7,O17=$S$9),O17,O17*G16)</f>
        <v>0</v>
      </c>
      <c r="Q17" s="33"/>
      <c r="R17" s="97"/>
      <c r="S17" s="35"/>
      <c r="T17" s="35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s="8" customFormat="1" x14ac:dyDescent="0.35">
      <c r="A18" s="7"/>
      <c r="B18" s="12"/>
      <c r="C18" s="32" t="s">
        <v>7</v>
      </c>
      <c r="D18" s="36"/>
      <c r="E18" s="12"/>
      <c r="F18" s="13" t="s">
        <v>7</v>
      </c>
      <c r="G18" s="37"/>
      <c r="H18" s="12"/>
      <c r="I18" s="7"/>
      <c r="J18" s="7"/>
      <c r="K18" s="21"/>
      <c r="L18" s="7"/>
      <c r="M18" s="12"/>
      <c r="N18"/>
      <c r="O18" s="67">
        <f t="shared" si="0"/>
        <v>0</v>
      </c>
      <c r="P18" s="67">
        <f t="shared" si="1"/>
        <v>0</v>
      </c>
      <c r="Q18" s="7"/>
      <c r="R18" s="73">
        <f>COUNTIF(D16:D36,$R$16)</f>
        <v>0</v>
      </c>
      <c r="S18"/>
      <c r="T18"/>
      <c r="U18"/>
    </row>
    <row r="19" spans="1:36" s="8" customFormat="1" x14ac:dyDescent="0.35">
      <c r="A19" s="7"/>
      <c r="B19" s="12"/>
      <c r="C19" s="32" t="s">
        <v>8</v>
      </c>
      <c r="D19" s="36"/>
      <c r="E19" s="12"/>
      <c r="F19" s="13" t="s">
        <v>8</v>
      </c>
      <c r="G19" s="37"/>
      <c r="H19" s="12"/>
      <c r="I19" s="7"/>
      <c r="J19" s="21" t="s">
        <v>158</v>
      </c>
      <c r="K19" s="7"/>
      <c r="L19" s="7"/>
      <c r="M19" s="12"/>
      <c r="N19"/>
      <c r="O19" s="67">
        <f t="shared" si="0"/>
        <v>0</v>
      </c>
      <c r="P19" s="67">
        <f t="shared" si="1"/>
        <v>0</v>
      </c>
      <c r="Q19" s="7"/>
      <c r="R19" s="97" t="s">
        <v>119</v>
      </c>
      <c r="S19"/>
      <c r="T19"/>
    </row>
    <row r="20" spans="1:36" s="8" customFormat="1" x14ac:dyDescent="0.35">
      <c r="A20" s="7"/>
      <c r="B20" s="12"/>
      <c r="C20" s="32" t="s">
        <v>9</v>
      </c>
      <c r="D20" s="36"/>
      <c r="E20" s="12"/>
      <c r="F20" s="13" t="s">
        <v>9</v>
      </c>
      <c r="G20" s="37"/>
      <c r="H20" s="12"/>
      <c r="I20" s="7"/>
      <c r="O20" s="67">
        <f t="shared" si="0"/>
        <v>0</v>
      </c>
      <c r="P20" s="67">
        <f t="shared" si="1"/>
        <v>0</v>
      </c>
      <c r="Q20" s="7"/>
      <c r="R20" s="97"/>
    </row>
    <row r="21" spans="1:36" s="8" customFormat="1" x14ac:dyDescent="0.35">
      <c r="A21" s="7"/>
      <c r="B21" s="12"/>
      <c r="C21" s="32" t="s">
        <v>10</v>
      </c>
      <c r="D21" s="36"/>
      <c r="E21" s="12"/>
      <c r="F21" s="13" t="s">
        <v>10</v>
      </c>
      <c r="G21" s="37"/>
      <c r="H21" s="12"/>
      <c r="I21" s="7"/>
      <c r="J21" s="84" t="s">
        <v>154</v>
      </c>
      <c r="K21" s="83"/>
      <c r="L21" s="7"/>
      <c r="M21" s="12"/>
      <c r="O21" s="67">
        <f t="shared" si="0"/>
        <v>0</v>
      </c>
      <c r="P21" s="67">
        <f t="shared" si="1"/>
        <v>0</v>
      </c>
      <c r="Q21" s="7"/>
      <c r="R21" s="73">
        <f>COUNTIF(D16:D36,$R$19)</f>
        <v>0</v>
      </c>
    </row>
    <row r="22" spans="1:36" s="8" customFormat="1" x14ac:dyDescent="0.35">
      <c r="A22" s="7"/>
      <c r="B22" s="12"/>
      <c r="C22" s="32" t="s">
        <v>11</v>
      </c>
      <c r="D22" s="36"/>
      <c r="E22" s="12"/>
      <c r="F22" s="13" t="s">
        <v>11</v>
      </c>
      <c r="G22" s="37"/>
      <c r="H22" s="12"/>
      <c r="I22" s="7"/>
      <c r="J22" s="85" t="s">
        <v>156</v>
      </c>
      <c r="K22" s="83"/>
      <c r="L22" s="7"/>
      <c r="M22" s="12"/>
      <c r="O22" s="67">
        <f t="shared" si="0"/>
        <v>0</v>
      </c>
      <c r="P22" s="67">
        <f t="shared" si="1"/>
        <v>0</v>
      </c>
      <c r="Q22" s="7"/>
      <c r="R22" s="97" t="s">
        <v>120</v>
      </c>
    </row>
    <row r="23" spans="1:36" s="8" customFormat="1" x14ac:dyDescent="0.35">
      <c r="A23" s="7"/>
      <c r="B23" s="12"/>
      <c r="C23" s="32" t="s">
        <v>12</v>
      </c>
      <c r="D23" s="36"/>
      <c r="E23" s="12"/>
      <c r="F23" s="13" t="s">
        <v>12</v>
      </c>
      <c r="G23" s="37"/>
      <c r="H23" s="7"/>
      <c r="I23" s="7"/>
      <c r="J23" s="85" t="s">
        <v>160</v>
      </c>
      <c r="K23" s="7"/>
      <c r="L23" s="7"/>
      <c r="M23" s="12"/>
      <c r="O23" s="67">
        <f t="shared" si="0"/>
        <v>0</v>
      </c>
      <c r="P23" s="67">
        <f t="shared" si="1"/>
        <v>0</v>
      </c>
      <c r="Q23" s="7"/>
      <c r="R23" s="97"/>
    </row>
    <row r="24" spans="1:36" s="8" customFormat="1" ht="15" thickBot="1" x14ac:dyDescent="0.4">
      <c r="A24" s="7"/>
      <c r="B24" s="12"/>
      <c r="C24" s="32" t="s">
        <v>13</v>
      </c>
      <c r="D24" s="36"/>
      <c r="E24" s="12"/>
      <c r="F24" s="13" t="s">
        <v>13</v>
      </c>
      <c r="G24" s="37"/>
      <c r="H24" s="7"/>
      <c r="I24" s="7"/>
      <c r="J24" s="86" t="s">
        <v>155</v>
      </c>
      <c r="K24" s="7"/>
      <c r="L24" s="7"/>
      <c r="M24" s="7"/>
      <c r="O24" s="67">
        <f t="shared" si="0"/>
        <v>0</v>
      </c>
      <c r="P24" s="67">
        <f t="shared" si="1"/>
        <v>0</v>
      </c>
      <c r="Q24" s="7"/>
      <c r="R24" s="74">
        <f>COUNTIF(D16:D36,$R$21)</f>
        <v>0</v>
      </c>
    </row>
    <row r="25" spans="1:36" s="8" customFormat="1" x14ac:dyDescent="0.35">
      <c r="A25" s="7"/>
      <c r="B25" s="12"/>
      <c r="C25" s="32" t="s">
        <v>14</v>
      </c>
      <c r="D25" s="36"/>
      <c r="E25" s="12"/>
      <c r="F25" s="13" t="s">
        <v>14</v>
      </c>
      <c r="G25" s="37"/>
      <c r="H25" s="7"/>
      <c r="I25" s="7"/>
      <c r="J25" s="85" t="s">
        <v>161</v>
      </c>
      <c r="K25" s="83"/>
      <c r="L25" s="7"/>
      <c r="M25" s="7"/>
      <c r="O25" s="67">
        <f t="shared" si="0"/>
        <v>0</v>
      </c>
      <c r="P25" s="67">
        <f t="shared" si="1"/>
        <v>0</v>
      </c>
      <c r="Q25" s="7"/>
      <c r="R25" s="29" t="s">
        <v>121</v>
      </c>
    </row>
    <row r="26" spans="1:36" s="8" customFormat="1" x14ac:dyDescent="0.35">
      <c r="A26" s="7"/>
      <c r="B26" s="12"/>
      <c r="C26" s="32" t="s">
        <v>15</v>
      </c>
      <c r="D26" s="36"/>
      <c r="E26" s="12"/>
      <c r="F26" s="13" t="s">
        <v>15</v>
      </c>
      <c r="G26" s="37"/>
      <c r="H26" s="7"/>
      <c r="I26" s="7"/>
      <c r="J26" s="7"/>
      <c r="K26" s="83"/>
      <c r="L26" s="7"/>
      <c r="M26" s="7"/>
      <c r="O26" s="67">
        <f t="shared" si="0"/>
        <v>0</v>
      </c>
      <c r="P26" s="67">
        <f t="shared" si="1"/>
        <v>0</v>
      </c>
      <c r="Q26" s="7"/>
      <c r="R26" s="30">
        <f>COUNTA(G16:G120)</f>
        <v>0</v>
      </c>
    </row>
    <row r="27" spans="1:36" s="8" customFormat="1" x14ac:dyDescent="0.35">
      <c r="A27" s="7"/>
      <c r="B27" s="12"/>
      <c r="C27" s="32" t="s">
        <v>16</v>
      </c>
      <c r="D27" s="36"/>
      <c r="E27" s="12"/>
      <c r="F27" s="13" t="s">
        <v>16</v>
      </c>
      <c r="G27" s="37"/>
      <c r="H27" s="7"/>
      <c r="I27" s="7"/>
      <c r="J27" s="7"/>
      <c r="K27" s="7"/>
      <c r="L27" s="7"/>
      <c r="M27" s="7"/>
      <c r="N27" s="7"/>
      <c r="O27" s="67">
        <f t="shared" si="0"/>
        <v>0</v>
      </c>
      <c r="P27" s="67">
        <f t="shared" si="1"/>
        <v>0</v>
      </c>
      <c r="Q27" s="7"/>
    </row>
    <row r="28" spans="1:36" s="8" customFormat="1" x14ac:dyDescent="0.35">
      <c r="A28" s="7"/>
      <c r="B28" s="12"/>
      <c r="C28" s="32" t="s">
        <v>17</v>
      </c>
      <c r="D28" s="36"/>
      <c r="E28" s="12"/>
      <c r="F28" s="13" t="s">
        <v>17</v>
      </c>
      <c r="G28" s="37"/>
      <c r="H28" s="7"/>
      <c r="I28" s="7"/>
      <c r="J28" s="7"/>
      <c r="K28" s="7"/>
      <c r="L28" s="7"/>
      <c r="M28" s="7"/>
      <c r="N28" s="7"/>
      <c r="O28" s="67">
        <f t="shared" si="0"/>
        <v>0</v>
      </c>
      <c r="P28" s="67">
        <f t="shared" si="1"/>
        <v>0</v>
      </c>
      <c r="Q28" s="7"/>
    </row>
    <row r="29" spans="1:36" s="8" customFormat="1" x14ac:dyDescent="0.35">
      <c r="A29" s="7"/>
      <c r="B29" s="12"/>
      <c r="C29" s="32" t="s">
        <v>18</v>
      </c>
      <c r="D29" s="36"/>
      <c r="E29" s="12"/>
      <c r="F29" s="13" t="s">
        <v>18</v>
      </c>
      <c r="G29" s="37"/>
      <c r="H29" s="7"/>
      <c r="I29" s="7"/>
      <c r="J29" s="7"/>
      <c r="K29" s="7"/>
      <c r="L29" s="7"/>
      <c r="M29" s="7"/>
      <c r="N29" s="7"/>
      <c r="O29" s="67">
        <f t="shared" si="0"/>
        <v>0</v>
      </c>
      <c r="P29" s="67">
        <f t="shared" si="1"/>
        <v>0</v>
      </c>
      <c r="Q29" s="7"/>
    </row>
    <row r="30" spans="1:36" s="8" customFormat="1" x14ac:dyDescent="0.35">
      <c r="A30" s="7"/>
      <c r="B30" s="12"/>
      <c r="C30" s="32" t="s">
        <v>19</v>
      </c>
      <c r="D30" s="36"/>
      <c r="E30" s="12"/>
      <c r="F30" s="13" t="s">
        <v>19</v>
      </c>
      <c r="G30" s="37"/>
      <c r="H30" s="7"/>
      <c r="I30" s="7"/>
      <c r="J30" s="7"/>
      <c r="K30" s="7"/>
      <c r="L30" s="7"/>
      <c r="M30" s="7"/>
      <c r="N30" s="7"/>
      <c r="O30" s="67">
        <f t="shared" si="0"/>
        <v>0</v>
      </c>
      <c r="P30" s="67">
        <f t="shared" si="1"/>
        <v>0</v>
      </c>
      <c r="Q30" s="7"/>
    </row>
    <row r="31" spans="1:36" s="8" customFormat="1" x14ac:dyDescent="0.35">
      <c r="A31" s="7"/>
      <c r="B31" s="12"/>
      <c r="C31" s="32" t="s">
        <v>20</v>
      </c>
      <c r="D31" s="36"/>
      <c r="E31" s="12"/>
      <c r="F31" s="13" t="s">
        <v>20</v>
      </c>
      <c r="G31" s="37"/>
      <c r="H31" s="7"/>
      <c r="I31" s="7"/>
      <c r="J31" s="7"/>
      <c r="K31" s="7"/>
      <c r="L31" s="7"/>
      <c r="M31" s="7"/>
      <c r="N31" s="7"/>
      <c r="O31" s="67">
        <f t="shared" si="0"/>
        <v>0</v>
      </c>
      <c r="P31" s="67">
        <f t="shared" si="1"/>
        <v>0</v>
      </c>
      <c r="Q31" s="7"/>
    </row>
    <row r="32" spans="1:36" s="8" customFormat="1" x14ac:dyDescent="0.35">
      <c r="A32" s="7"/>
      <c r="B32" s="12"/>
      <c r="C32" s="32" t="s">
        <v>21</v>
      </c>
      <c r="D32" s="36"/>
      <c r="E32" s="12"/>
      <c r="F32" s="13" t="s">
        <v>21</v>
      </c>
      <c r="G32" s="37"/>
      <c r="H32" s="7"/>
      <c r="I32" s="7"/>
      <c r="J32" s="7"/>
      <c r="K32" s="7"/>
      <c r="L32" s="7"/>
      <c r="M32" s="7"/>
      <c r="N32" s="7"/>
      <c r="O32" s="67">
        <f t="shared" si="0"/>
        <v>0</v>
      </c>
      <c r="P32" s="67">
        <f t="shared" si="1"/>
        <v>0</v>
      </c>
      <c r="Q32" s="7"/>
    </row>
    <row r="33" spans="1:17" s="8" customFormat="1" x14ac:dyDescent="0.35">
      <c r="A33" s="7"/>
      <c r="B33" s="12"/>
      <c r="C33" s="12"/>
      <c r="D33" s="13"/>
      <c r="E33" s="12"/>
      <c r="F33" s="13" t="s">
        <v>22</v>
      </c>
      <c r="G33" s="37"/>
      <c r="H33" s="7"/>
      <c r="I33" s="7"/>
      <c r="J33" s="7"/>
      <c r="K33" s="7"/>
      <c r="L33" s="7"/>
      <c r="M33" s="7"/>
      <c r="N33" s="7"/>
      <c r="O33" s="67">
        <f t="shared" si="0"/>
        <v>0</v>
      </c>
      <c r="P33" s="67">
        <f t="shared" si="1"/>
        <v>0</v>
      </c>
      <c r="Q33" s="7"/>
    </row>
    <row r="34" spans="1:17" s="8" customFormat="1" x14ac:dyDescent="0.35">
      <c r="A34" s="7"/>
      <c r="B34" s="12"/>
      <c r="C34" s="12"/>
      <c r="D34" s="13"/>
      <c r="E34" s="12"/>
      <c r="F34" s="13" t="s">
        <v>23</v>
      </c>
      <c r="G34" s="37"/>
      <c r="H34" s="7"/>
      <c r="I34" s="7"/>
      <c r="J34" s="7"/>
      <c r="K34" s="7"/>
      <c r="L34" s="7"/>
      <c r="M34" s="7"/>
      <c r="N34" s="7"/>
      <c r="O34" s="67">
        <f t="shared" si="0"/>
        <v>0</v>
      </c>
      <c r="P34" s="67">
        <f t="shared" si="1"/>
        <v>0</v>
      </c>
      <c r="Q34" s="7"/>
    </row>
    <row r="35" spans="1:17" s="8" customFormat="1" x14ac:dyDescent="0.35">
      <c r="A35" s="7"/>
      <c r="B35" s="12"/>
      <c r="C35" s="12"/>
      <c r="D35" s="13"/>
      <c r="E35" s="12"/>
      <c r="F35" s="13" t="s">
        <v>24</v>
      </c>
      <c r="G35" s="37"/>
      <c r="H35" s="7"/>
      <c r="I35" s="7"/>
      <c r="J35" s="7"/>
      <c r="K35" s="7"/>
      <c r="L35" s="7"/>
      <c r="M35" s="7"/>
      <c r="N35" s="7"/>
      <c r="O35" s="67">
        <f t="shared" si="0"/>
        <v>0</v>
      </c>
      <c r="P35" s="67">
        <f t="shared" si="1"/>
        <v>0</v>
      </c>
      <c r="Q35" s="7"/>
    </row>
    <row r="36" spans="1:17" s="8" customFormat="1" x14ac:dyDescent="0.35">
      <c r="A36" s="7"/>
      <c r="B36" s="12"/>
      <c r="C36" s="12"/>
      <c r="D36" s="13"/>
      <c r="E36" s="12"/>
      <c r="F36" s="13" t="s">
        <v>25</v>
      </c>
      <c r="G36" s="37"/>
      <c r="H36" s="7"/>
      <c r="I36" s="7"/>
      <c r="J36" s="7"/>
      <c r="K36" s="7"/>
      <c r="L36" s="7"/>
      <c r="M36" s="7"/>
      <c r="N36" s="7"/>
      <c r="O36" s="67">
        <f t="shared" si="0"/>
        <v>0</v>
      </c>
      <c r="P36" s="67">
        <f t="shared" si="1"/>
        <v>0</v>
      </c>
      <c r="Q36" s="7"/>
    </row>
    <row r="37" spans="1:17" s="8" customFormat="1" x14ac:dyDescent="0.35">
      <c r="A37" s="7"/>
      <c r="B37" s="12"/>
      <c r="C37" s="12"/>
      <c r="D37" s="13"/>
      <c r="E37" s="12"/>
      <c r="F37" s="13" t="s">
        <v>26</v>
      </c>
      <c r="G37" s="37"/>
      <c r="H37" s="7"/>
      <c r="I37" s="7"/>
      <c r="J37" s="7"/>
      <c r="K37" s="7"/>
      <c r="L37" s="7"/>
      <c r="M37" s="7"/>
      <c r="N37" s="7"/>
      <c r="O37" s="67">
        <f t="shared" si="0"/>
        <v>0</v>
      </c>
      <c r="P37" s="67">
        <f t="shared" si="1"/>
        <v>0</v>
      </c>
      <c r="Q37" s="7"/>
    </row>
    <row r="38" spans="1:17" s="8" customFormat="1" x14ac:dyDescent="0.35">
      <c r="A38" s="7"/>
      <c r="B38" s="12"/>
      <c r="C38" s="12"/>
      <c r="D38" s="13"/>
      <c r="F38" s="13" t="s">
        <v>27</v>
      </c>
      <c r="G38" s="37"/>
      <c r="H38" s="7"/>
      <c r="I38" s="7"/>
      <c r="J38" s="7"/>
      <c r="K38" s="7"/>
      <c r="L38" s="7"/>
      <c r="M38" s="7"/>
      <c r="N38" s="7"/>
      <c r="O38" s="67">
        <f t="shared" si="0"/>
        <v>0</v>
      </c>
      <c r="P38" s="67">
        <f t="shared" si="1"/>
        <v>0</v>
      </c>
      <c r="Q38" s="7"/>
    </row>
    <row r="39" spans="1:17" s="8" customFormat="1" x14ac:dyDescent="0.35">
      <c r="A39" s="7"/>
      <c r="C39" s="12"/>
      <c r="F39" s="13" t="s">
        <v>28</v>
      </c>
      <c r="G39" s="37"/>
      <c r="H39" s="7"/>
      <c r="I39" s="7"/>
      <c r="J39" s="7"/>
      <c r="K39" s="7"/>
      <c r="L39" s="7"/>
      <c r="M39" s="7"/>
      <c r="N39" s="7"/>
      <c r="O39" s="67">
        <f t="shared" si="0"/>
        <v>0</v>
      </c>
      <c r="P39" s="67">
        <f t="shared" si="1"/>
        <v>0</v>
      </c>
      <c r="Q39" s="7"/>
    </row>
    <row r="40" spans="1:17" s="8" customFormat="1" x14ac:dyDescent="0.35">
      <c r="A40" s="7"/>
      <c r="F40" s="13" t="s">
        <v>29</v>
      </c>
      <c r="G40" s="37"/>
      <c r="H40" s="7"/>
      <c r="I40" s="7"/>
      <c r="J40" s="7"/>
      <c r="K40" s="7"/>
      <c r="L40" s="7"/>
      <c r="M40" s="7"/>
      <c r="N40" s="7"/>
      <c r="O40" s="67">
        <f t="shared" si="0"/>
        <v>0</v>
      </c>
      <c r="P40" s="67">
        <f t="shared" si="1"/>
        <v>0</v>
      </c>
      <c r="Q40" s="7"/>
    </row>
    <row r="41" spans="1:17" s="8" customFormat="1" x14ac:dyDescent="0.35">
      <c r="A41" s="7"/>
      <c r="F41" s="13" t="s">
        <v>30</v>
      </c>
      <c r="G41" s="37"/>
      <c r="H41" s="7"/>
      <c r="I41" s="7"/>
      <c r="J41" s="7"/>
      <c r="K41" s="7"/>
      <c r="L41" s="7"/>
      <c r="M41" s="7"/>
      <c r="N41" s="7"/>
      <c r="O41" s="67">
        <f t="shared" si="0"/>
        <v>0</v>
      </c>
      <c r="P41" s="67">
        <f t="shared" si="1"/>
        <v>0</v>
      </c>
      <c r="Q41" s="7"/>
    </row>
    <row r="42" spans="1:17" s="8" customFormat="1" x14ac:dyDescent="0.35">
      <c r="A42" s="7"/>
      <c r="F42" s="13" t="s">
        <v>31</v>
      </c>
      <c r="G42" s="37"/>
      <c r="H42" s="7"/>
      <c r="I42" s="7"/>
      <c r="J42" s="7"/>
      <c r="K42" s="7"/>
      <c r="L42" s="7"/>
      <c r="M42" s="7"/>
      <c r="N42" s="7"/>
      <c r="O42" s="67">
        <f t="shared" si="0"/>
        <v>0</v>
      </c>
      <c r="P42" s="67">
        <f t="shared" si="1"/>
        <v>0</v>
      </c>
      <c r="Q42" s="7"/>
    </row>
    <row r="43" spans="1:17" s="8" customFormat="1" x14ac:dyDescent="0.35">
      <c r="A43" s="7"/>
      <c r="F43" s="13" t="s">
        <v>32</v>
      </c>
      <c r="G43" s="37"/>
      <c r="H43" s="7"/>
      <c r="I43" s="7"/>
      <c r="J43" s="7"/>
      <c r="K43" s="7"/>
      <c r="L43" s="7"/>
      <c r="M43" s="7"/>
      <c r="N43" s="7"/>
      <c r="O43" s="67">
        <f t="shared" si="0"/>
        <v>0</v>
      </c>
      <c r="P43" s="67">
        <f t="shared" si="1"/>
        <v>0</v>
      </c>
      <c r="Q43" s="7"/>
    </row>
    <row r="44" spans="1:17" s="8" customFormat="1" x14ac:dyDescent="0.35">
      <c r="A44" s="7"/>
      <c r="F44" s="13" t="s">
        <v>33</v>
      </c>
      <c r="G44" s="37"/>
      <c r="H44" s="7"/>
      <c r="I44" s="7"/>
      <c r="J44" s="7"/>
      <c r="K44" s="7"/>
      <c r="L44" s="7"/>
      <c r="M44" s="7"/>
      <c r="N44" s="7"/>
      <c r="O44" s="67">
        <f t="shared" si="0"/>
        <v>0</v>
      </c>
      <c r="P44" s="67">
        <f t="shared" si="1"/>
        <v>0</v>
      </c>
      <c r="Q44" s="7"/>
    </row>
    <row r="45" spans="1:17" s="8" customFormat="1" x14ac:dyDescent="0.35">
      <c r="A45" s="7"/>
      <c r="F45" s="13" t="s">
        <v>34</v>
      </c>
      <c r="G45" s="37"/>
      <c r="H45" s="7"/>
      <c r="I45" s="7"/>
      <c r="J45" s="7"/>
      <c r="K45" s="7"/>
      <c r="L45" s="7"/>
      <c r="M45" s="7"/>
      <c r="N45" s="7"/>
      <c r="O45" s="67">
        <f t="shared" si="0"/>
        <v>0</v>
      </c>
      <c r="P45" s="67">
        <f t="shared" si="1"/>
        <v>0</v>
      </c>
      <c r="Q45" s="7"/>
    </row>
    <row r="46" spans="1:17" s="8" customFormat="1" x14ac:dyDescent="0.35">
      <c r="A46" s="7"/>
      <c r="F46" s="13" t="s">
        <v>35</v>
      </c>
      <c r="G46" s="37"/>
      <c r="H46" s="7"/>
      <c r="I46" s="7"/>
      <c r="J46" s="7"/>
      <c r="K46" s="7"/>
      <c r="L46" s="7"/>
      <c r="M46" s="7"/>
      <c r="N46" s="7"/>
      <c r="O46" s="67">
        <f t="shared" si="0"/>
        <v>0</v>
      </c>
      <c r="P46" s="67">
        <f t="shared" si="1"/>
        <v>0</v>
      </c>
      <c r="Q46" s="7"/>
    </row>
    <row r="47" spans="1:17" s="8" customFormat="1" x14ac:dyDescent="0.35">
      <c r="A47" s="7"/>
      <c r="F47" s="13" t="s">
        <v>36</v>
      </c>
      <c r="G47" s="37"/>
      <c r="H47" s="7"/>
      <c r="I47" s="7"/>
      <c r="J47" s="7"/>
      <c r="K47" s="7"/>
      <c r="L47" s="7"/>
      <c r="M47" s="7"/>
      <c r="N47" s="7"/>
      <c r="O47" s="67">
        <f t="shared" si="0"/>
        <v>0</v>
      </c>
      <c r="P47" s="67">
        <f t="shared" si="1"/>
        <v>0</v>
      </c>
      <c r="Q47" s="7"/>
    </row>
    <row r="48" spans="1:17" s="8" customFormat="1" x14ac:dyDescent="0.35">
      <c r="A48" s="7"/>
      <c r="F48" s="13" t="s">
        <v>37</v>
      </c>
      <c r="G48" s="37"/>
      <c r="H48" s="7"/>
      <c r="I48" s="7"/>
      <c r="J48" s="7"/>
      <c r="K48" s="7"/>
      <c r="L48" s="7"/>
      <c r="M48" s="7"/>
      <c r="N48" s="7"/>
      <c r="O48" s="67">
        <f t="shared" si="0"/>
        <v>0</v>
      </c>
      <c r="P48" s="67">
        <f t="shared" si="1"/>
        <v>0</v>
      </c>
      <c r="Q48" s="7"/>
    </row>
    <row r="49" spans="1:17" s="8" customFormat="1" x14ac:dyDescent="0.35">
      <c r="A49" s="7"/>
      <c r="F49" s="13" t="s">
        <v>38</v>
      </c>
      <c r="G49" s="37"/>
      <c r="H49" s="7"/>
      <c r="I49" s="7"/>
      <c r="J49" s="7"/>
      <c r="K49" s="7"/>
      <c r="L49" s="7"/>
      <c r="M49" s="7"/>
      <c r="N49" s="7"/>
      <c r="O49" s="67">
        <f t="shared" ref="O49:O80" si="2">IF(ISBLANK(G48),0,IF(G48&lt;=4.6,$S$7,IF(G48&gt;232,$S$9,$S$8)))</f>
        <v>0</v>
      </c>
      <c r="P49" s="67">
        <f t="shared" ref="P49:P80" si="3">IF(OR(O49=$S$7,O49=$S$9),O49,O49*G48)</f>
        <v>0</v>
      </c>
      <c r="Q49" s="7"/>
    </row>
    <row r="50" spans="1:17" s="8" customFormat="1" x14ac:dyDescent="0.35">
      <c r="A50" s="7"/>
      <c r="F50" s="13" t="s">
        <v>39</v>
      </c>
      <c r="G50" s="37"/>
      <c r="H50" s="7"/>
      <c r="I50" s="7"/>
      <c r="J50" s="7"/>
      <c r="K50" s="7"/>
      <c r="L50" s="7"/>
      <c r="M50" s="7"/>
      <c r="N50" s="7"/>
      <c r="O50" s="67">
        <f t="shared" si="2"/>
        <v>0</v>
      </c>
      <c r="P50" s="67">
        <f t="shared" si="3"/>
        <v>0</v>
      </c>
      <c r="Q50" s="7"/>
    </row>
    <row r="51" spans="1:17" s="8" customFormat="1" x14ac:dyDescent="0.35">
      <c r="A51" s="7"/>
      <c r="F51" s="13" t="s">
        <v>40</v>
      </c>
      <c r="G51" s="37"/>
      <c r="H51" s="7"/>
      <c r="I51" s="7"/>
      <c r="J51" s="7"/>
      <c r="K51" s="7"/>
      <c r="L51" s="7"/>
      <c r="M51" s="7"/>
      <c r="N51" s="7"/>
      <c r="O51" s="67">
        <f t="shared" si="2"/>
        <v>0</v>
      </c>
      <c r="P51" s="67">
        <f t="shared" si="3"/>
        <v>0</v>
      </c>
      <c r="Q51" s="7"/>
    </row>
    <row r="52" spans="1:17" s="8" customFormat="1" x14ac:dyDescent="0.35">
      <c r="A52" s="7"/>
      <c r="F52" s="13" t="s">
        <v>41</v>
      </c>
      <c r="G52" s="37"/>
      <c r="H52" s="7"/>
      <c r="I52" s="7"/>
      <c r="J52" s="7"/>
      <c r="K52" s="7"/>
      <c r="L52" s="7"/>
      <c r="M52" s="7"/>
      <c r="N52" s="7"/>
      <c r="O52" s="67">
        <f t="shared" si="2"/>
        <v>0</v>
      </c>
      <c r="P52" s="67">
        <f t="shared" si="3"/>
        <v>0</v>
      </c>
      <c r="Q52" s="7"/>
    </row>
    <row r="53" spans="1:17" s="8" customFormat="1" x14ac:dyDescent="0.35">
      <c r="A53" s="7"/>
      <c r="F53" s="13" t="s">
        <v>42</v>
      </c>
      <c r="G53" s="37"/>
      <c r="H53" s="7"/>
      <c r="I53" s="7"/>
      <c r="J53" s="7"/>
      <c r="K53" s="7"/>
      <c r="L53" s="7"/>
      <c r="M53" s="7"/>
      <c r="N53" s="7"/>
      <c r="O53" s="67">
        <f t="shared" si="2"/>
        <v>0</v>
      </c>
      <c r="P53" s="67">
        <f t="shared" si="3"/>
        <v>0</v>
      </c>
      <c r="Q53" s="7"/>
    </row>
    <row r="54" spans="1:17" s="8" customFormat="1" x14ac:dyDescent="0.35">
      <c r="A54" s="7"/>
      <c r="F54" s="13" t="s">
        <v>43</v>
      </c>
      <c r="G54" s="37"/>
      <c r="H54" s="7"/>
      <c r="I54" s="7"/>
      <c r="J54" s="7"/>
      <c r="K54" s="7"/>
      <c r="L54" s="7"/>
      <c r="M54" s="7"/>
      <c r="N54" s="7"/>
      <c r="O54" s="67">
        <f t="shared" si="2"/>
        <v>0</v>
      </c>
      <c r="P54" s="67">
        <f t="shared" si="3"/>
        <v>0</v>
      </c>
      <c r="Q54" s="7"/>
    </row>
    <row r="55" spans="1:17" s="8" customFormat="1" x14ac:dyDescent="0.35">
      <c r="A55" s="7"/>
      <c r="F55" s="13" t="s">
        <v>44</v>
      </c>
      <c r="G55" s="37"/>
      <c r="H55" s="7"/>
      <c r="I55" s="7"/>
      <c r="J55" s="7"/>
      <c r="K55" s="7"/>
      <c r="L55" s="7"/>
      <c r="M55" s="7"/>
      <c r="N55" s="7"/>
      <c r="O55" s="67">
        <f t="shared" si="2"/>
        <v>0</v>
      </c>
      <c r="P55" s="67">
        <f t="shared" si="3"/>
        <v>0</v>
      </c>
      <c r="Q55" s="7"/>
    </row>
    <row r="56" spans="1:17" s="8" customFormat="1" x14ac:dyDescent="0.35">
      <c r="A56" s="7"/>
      <c r="F56" s="13" t="s">
        <v>45</v>
      </c>
      <c r="G56" s="37"/>
      <c r="H56" s="7"/>
      <c r="I56" s="7"/>
      <c r="J56" s="7"/>
      <c r="K56" s="7"/>
      <c r="L56" s="7"/>
      <c r="M56" s="7"/>
      <c r="N56" s="7"/>
      <c r="O56" s="67">
        <f t="shared" si="2"/>
        <v>0</v>
      </c>
      <c r="P56" s="67">
        <f t="shared" si="3"/>
        <v>0</v>
      </c>
      <c r="Q56" s="7"/>
    </row>
    <row r="57" spans="1:17" s="8" customFormat="1" x14ac:dyDescent="0.35">
      <c r="A57" s="7"/>
      <c r="F57" s="13" t="s">
        <v>46</v>
      </c>
      <c r="G57" s="37"/>
      <c r="H57" s="7"/>
      <c r="I57" s="7"/>
      <c r="J57" s="7"/>
      <c r="K57" s="7"/>
      <c r="L57" s="7"/>
      <c r="M57" s="7"/>
      <c r="N57" s="7"/>
      <c r="O57" s="67">
        <f t="shared" si="2"/>
        <v>0</v>
      </c>
      <c r="P57" s="67">
        <f t="shared" si="3"/>
        <v>0</v>
      </c>
      <c r="Q57" s="7"/>
    </row>
    <row r="58" spans="1:17" s="8" customFormat="1" x14ac:dyDescent="0.35">
      <c r="A58" s="7"/>
      <c r="F58" s="13" t="s">
        <v>47</v>
      </c>
      <c r="G58" s="37"/>
      <c r="H58" s="7"/>
      <c r="I58" s="7"/>
      <c r="J58" s="7"/>
      <c r="K58" s="7"/>
      <c r="L58" s="7"/>
      <c r="M58" s="7"/>
      <c r="N58" s="7"/>
      <c r="O58" s="67">
        <f t="shared" si="2"/>
        <v>0</v>
      </c>
      <c r="P58" s="67">
        <f t="shared" si="3"/>
        <v>0</v>
      </c>
      <c r="Q58" s="7"/>
    </row>
    <row r="59" spans="1:17" s="8" customFormat="1" x14ac:dyDescent="0.35">
      <c r="A59" s="7"/>
      <c r="F59" s="13" t="s">
        <v>48</v>
      </c>
      <c r="G59" s="37"/>
      <c r="H59" s="7"/>
      <c r="I59" s="7"/>
      <c r="J59" s="7"/>
      <c r="K59" s="7"/>
      <c r="L59" s="7"/>
      <c r="M59" s="7"/>
      <c r="N59" s="7"/>
      <c r="O59" s="67">
        <f t="shared" si="2"/>
        <v>0</v>
      </c>
      <c r="P59" s="67">
        <f t="shared" si="3"/>
        <v>0</v>
      </c>
      <c r="Q59" s="7"/>
    </row>
    <row r="60" spans="1:17" s="8" customFormat="1" x14ac:dyDescent="0.35">
      <c r="A60" s="7"/>
      <c r="F60" s="13" t="s">
        <v>49</v>
      </c>
      <c r="G60" s="37"/>
      <c r="H60" s="7"/>
      <c r="I60" s="7"/>
      <c r="J60" s="7"/>
      <c r="K60" s="7"/>
      <c r="L60" s="7"/>
      <c r="M60" s="7"/>
      <c r="N60" s="7"/>
      <c r="O60" s="67">
        <f t="shared" si="2"/>
        <v>0</v>
      </c>
      <c r="P60" s="67">
        <f t="shared" si="3"/>
        <v>0</v>
      </c>
      <c r="Q60" s="7"/>
    </row>
    <row r="61" spans="1:17" s="8" customFormat="1" x14ac:dyDescent="0.35">
      <c r="A61" s="7"/>
      <c r="F61" s="13" t="s">
        <v>50</v>
      </c>
      <c r="G61" s="37"/>
      <c r="H61" s="7"/>
      <c r="I61" s="7"/>
      <c r="J61" s="7"/>
      <c r="K61" s="7"/>
      <c r="L61" s="7"/>
      <c r="M61" s="7"/>
      <c r="N61" s="7"/>
      <c r="O61" s="67">
        <f t="shared" si="2"/>
        <v>0</v>
      </c>
      <c r="P61" s="67">
        <f t="shared" si="3"/>
        <v>0</v>
      </c>
      <c r="Q61" s="7"/>
    </row>
    <row r="62" spans="1:17" s="8" customFormat="1" x14ac:dyDescent="0.35">
      <c r="A62" s="7"/>
      <c r="F62" s="13" t="s">
        <v>51</v>
      </c>
      <c r="G62" s="37"/>
      <c r="H62" s="7"/>
      <c r="I62" s="7"/>
      <c r="J62" s="7"/>
      <c r="K62" s="7"/>
      <c r="L62" s="7"/>
      <c r="M62" s="7"/>
      <c r="N62" s="7"/>
      <c r="O62" s="67">
        <f t="shared" si="2"/>
        <v>0</v>
      </c>
      <c r="P62" s="67">
        <f t="shared" si="3"/>
        <v>0</v>
      </c>
      <c r="Q62" s="7"/>
    </row>
    <row r="63" spans="1:17" s="8" customFormat="1" x14ac:dyDescent="0.35">
      <c r="A63" s="7"/>
      <c r="F63" s="13" t="s">
        <v>52</v>
      </c>
      <c r="G63" s="37"/>
      <c r="H63" s="7"/>
      <c r="I63" s="7"/>
      <c r="J63" s="7"/>
      <c r="K63" s="7"/>
      <c r="L63" s="7"/>
      <c r="M63" s="7"/>
      <c r="N63" s="7"/>
      <c r="O63" s="67">
        <f t="shared" si="2"/>
        <v>0</v>
      </c>
      <c r="P63" s="67">
        <f t="shared" si="3"/>
        <v>0</v>
      </c>
      <c r="Q63" s="7"/>
    </row>
    <row r="64" spans="1:17" s="8" customFormat="1" x14ac:dyDescent="0.35">
      <c r="A64" s="7"/>
      <c r="F64" s="13" t="s">
        <v>53</v>
      </c>
      <c r="G64" s="37"/>
      <c r="H64" s="7"/>
      <c r="I64" s="7"/>
      <c r="J64" s="7"/>
      <c r="K64" s="7"/>
      <c r="L64" s="7"/>
      <c r="M64" s="7"/>
      <c r="N64" s="7"/>
      <c r="O64" s="67">
        <f t="shared" si="2"/>
        <v>0</v>
      </c>
      <c r="P64" s="67">
        <f t="shared" si="3"/>
        <v>0</v>
      </c>
      <c r="Q64" s="7"/>
    </row>
    <row r="65" spans="1:17" s="8" customFormat="1" x14ac:dyDescent="0.35">
      <c r="A65" s="7"/>
      <c r="F65" s="13" t="s">
        <v>54</v>
      </c>
      <c r="G65" s="37"/>
      <c r="H65" s="7"/>
      <c r="I65" s="7"/>
      <c r="J65" s="7"/>
      <c r="K65" s="7"/>
      <c r="L65" s="7"/>
      <c r="M65" s="7"/>
      <c r="N65" s="7"/>
      <c r="O65" s="67">
        <f t="shared" si="2"/>
        <v>0</v>
      </c>
      <c r="P65" s="67">
        <f t="shared" si="3"/>
        <v>0</v>
      </c>
      <c r="Q65" s="7"/>
    </row>
    <row r="66" spans="1:17" s="8" customFormat="1" x14ac:dyDescent="0.35">
      <c r="A66" s="7"/>
      <c r="F66" s="13" t="s">
        <v>55</v>
      </c>
      <c r="G66" s="37"/>
      <c r="H66" s="7"/>
      <c r="I66" s="7"/>
      <c r="J66" s="7"/>
      <c r="K66" s="7"/>
      <c r="L66" s="7"/>
      <c r="M66" s="7"/>
      <c r="N66" s="7"/>
      <c r="O66" s="67">
        <f t="shared" si="2"/>
        <v>0</v>
      </c>
      <c r="P66" s="67">
        <f t="shared" si="3"/>
        <v>0</v>
      </c>
      <c r="Q66" s="7"/>
    </row>
    <row r="67" spans="1:17" s="8" customFormat="1" x14ac:dyDescent="0.35">
      <c r="A67" s="7"/>
      <c r="F67" s="13" t="s">
        <v>56</v>
      </c>
      <c r="G67" s="37"/>
      <c r="H67" s="7"/>
      <c r="I67" s="7"/>
      <c r="J67" s="7"/>
      <c r="K67" s="7"/>
      <c r="L67" s="7"/>
      <c r="M67" s="7"/>
      <c r="N67" s="7"/>
      <c r="O67" s="67">
        <f t="shared" si="2"/>
        <v>0</v>
      </c>
      <c r="P67" s="67">
        <f t="shared" si="3"/>
        <v>0</v>
      </c>
      <c r="Q67" s="7"/>
    </row>
    <row r="68" spans="1:17" s="8" customFormat="1" x14ac:dyDescent="0.35">
      <c r="A68" s="7"/>
      <c r="F68" s="13" t="s">
        <v>57</v>
      </c>
      <c r="G68" s="37"/>
      <c r="H68" s="7"/>
      <c r="I68" s="7"/>
      <c r="J68" s="7"/>
      <c r="K68" s="7"/>
      <c r="L68" s="7"/>
      <c r="M68" s="7"/>
      <c r="N68" s="7"/>
      <c r="O68" s="67">
        <f t="shared" si="2"/>
        <v>0</v>
      </c>
      <c r="P68" s="67">
        <f t="shared" si="3"/>
        <v>0</v>
      </c>
      <c r="Q68" s="7"/>
    </row>
    <row r="69" spans="1:17" s="8" customFormat="1" x14ac:dyDescent="0.35">
      <c r="A69" s="7"/>
      <c r="F69" s="13" t="s">
        <v>58</v>
      </c>
      <c r="G69" s="37"/>
      <c r="H69" s="7"/>
      <c r="I69" s="7"/>
      <c r="J69" s="7"/>
      <c r="K69" s="7"/>
      <c r="L69" s="7"/>
      <c r="M69" s="7"/>
      <c r="N69" s="7"/>
      <c r="O69" s="67">
        <f t="shared" si="2"/>
        <v>0</v>
      </c>
      <c r="P69" s="67">
        <f t="shared" si="3"/>
        <v>0</v>
      </c>
      <c r="Q69" s="7"/>
    </row>
    <row r="70" spans="1:17" s="8" customFormat="1" x14ac:dyDescent="0.35">
      <c r="A70" s="7"/>
      <c r="F70" s="13" t="s">
        <v>59</v>
      </c>
      <c r="G70" s="37"/>
      <c r="H70" s="7"/>
      <c r="I70" s="7"/>
      <c r="J70" s="7"/>
      <c r="K70" s="7"/>
      <c r="L70" s="7"/>
      <c r="M70" s="7"/>
      <c r="N70" s="7"/>
      <c r="O70" s="67">
        <f t="shared" si="2"/>
        <v>0</v>
      </c>
      <c r="P70" s="67">
        <f t="shared" si="3"/>
        <v>0</v>
      </c>
      <c r="Q70" s="7"/>
    </row>
    <row r="71" spans="1:17" s="8" customFormat="1" x14ac:dyDescent="0.35">
      <c r="A71" s="7"/>
      <c r="F71" s="13" t="s">
        <v>60</v>
      </c>
      <c r="G71" s="37"/>
      <c r="H71" s="7"/>
      <c r="I71" s="7"/>
      <c r="J71" s="7"/>
      <c r="K71" s="7"/>
      <c r="L71" s="7"/>
      <c r="M71" s="7"/>
      <c r="N71" s="7"/>
      <c r="O71" s="67">
        <f t="shared" si="2"/>
        <v>0</v>
      </c>
      <c r="P71" s="67">
        <f t="shared" si="3"/>
        <v>0</v>
      </c>
      <c r="Q71" s="7"/>
    </row>
    <row r="72" spans="1:17" s="8" customFormat="1" x14ac:dyDescent="0.35">
      <c r="A72" s="7"/>
      <c r="F72" s="13" t="s">
        <v>61</v>
      </c>
      <c r="G72" s="37"/>
      <c r="H72" s="7"/>
      <c r="I72" s="7"/>
      <c r="J72" s="7"/>
      <c r="K72" s="7"/>
      <c r="L72" s="7"/>
      <c r="M72" s="7"/>
      <c r="N72" s="7"/>
      <c r="O72" s="67">
        <f t="shared" si="2"/>
        <v>0</v>
      </c>
      <c r="P72" s="67">
        <f t="shared" si="3"/>
        <v>0</v>
      </c>
      <c r="Q72" s="7"/>
    </row>
    <row r="73" spans="1:17" s="8" customFormat="1" x14ac:dyDescent="0.35">
      <c r="A73" s="7"/>
      <c r="F73" s="13" t="s">
        <v>62</v>
      </c>
      <c r="G73" s="37"/>
      <c r="H73" s="7"/>
      <c r="I73" s="7"/>
      <c r="J73" s="7"/>
      <c r="K73" s="7"/>
      <c r="L73" s="7"/>
      <c r="M73" s="7"/>
      <c r="N73" s="7"/>
      <c r="O73" s="67">
        <f t="shared" si="2"/>
        <v>0</v>
      </c>
      <c r="P73" s="67">
        <f t="shared" si="3"/>
        <v>0</v>
      </c>
      <c r="Q73" s="7"/>
    </row>
    <row r="74" spans="1:17" s="8" customFormat="1" x14ac:dyDescent="0.35">
      <c r="A74" s="7"/>
      <c r="F74" s="13" t="s">
        <v>63</v>
      </c>
      <c r="G74" s="37"/>
      <c r="H74" s="7"/>
      <c r="I74" s="7"/>
      <c r="J74" s="7"/>
      <c r="K74" s="7"/>
      <c r="L74" s="7"/>
      <c r="M74" s="7"/>
      <c r="N74" s="7"/>
      <c r="O74" s="67">
        <f t="shared" si="2"/>
        <v>0</v>
      </c>
      <c r="P74" s="67">
        <f t="shared" si="3"/>
        <v>0</v>
      </c>
      <c r="Q74" s="7"/>
    </row>
    <row r="75" spans="1:17" s="8" customFormat="1" x14ac:dyDescent="0.35">
      <c r="A75" s="7"/>
      <c r="F75" s="13" t="s">
        <v>64</v>
      </c>
      <c r="G75" s="37"/>
      <c r="H75" s="7"/>
      <c r="I75" s="7"/>
      <c r="J75" s="7"/>
      <c r="K75" s="7"/>
      <c r="L75" s="7"/>
      <c r="M75" s="7"/>
      <c r="N75" s="7"/>
      <c r="O75" s="67">
        <f t="shared" si="2"/>
        <v>0</v>
      </c>
      <c r="P75" s="67">
        <f t="shared" si="3"/>
        <v>0</v>
      </c>
      <c r="Q75" s="7"/>
    </row>
    <row r="76" spans="1:17" s="8" customFormat="1" x14ac:dyDescent="0.35">
      <c r="A76" s="7"/>
      <c r="F76" s="13" t="s">
        <v>65</v>
      </c>
      <c r="G76" s="37"/>
      <c r="H76" s="7"/>
      <c r="I76" s="7"/>
      <c r="J76" s="7"/>
      <c r="K76" s="7"/>
      <c r="L76" s="7"/>
      <c r="M76" s="7"/>
      <c r="N76" s="7"/>
      <c r="O76" s="67">
        <f t="shared" si="2"/>
        <v>0</v>
      </c>
      <c r="P76" s="67">
        <f t="shared" si="3"/>
        <v>0</v>
      </c>
      <c r="Q76" s="7"/>
    </row>
    <row r="77" spans="1:17" s="8" customFormat="1" x14ac:dyDescent="0.35">
      <c r="A77" s="7"/>
      <c r="F77" s="13" t="s">
        <v>66</v>
      </c>
      <c r="G77" s="37"/>
      <c r="H77" s="7"/>
      <c r="I77" s="7"/>
      <c r="J77" s="7"/>
      <c r="K77" s="7"/>
      <c r="L77" s="7"/>
      <c r="M77" s="7"/>
      <c r="N77" s="7"/>
      <c r="O77" s="67">
        <f t="shared" si="2"/>
        <v>0</v>
      </c>
      <c r="P77" s="67">
        <f t="shared" si="3"/>
        <v>0</v>
      </c>
      <c r="Q77" s="7"/>
    </row>
    <row r="78" spans="1:17" s="8" customFormat="1" x14ac:dyDescent="0.35">
      <c r="A78" s="7"/>
      <c r="F78" s="13" t="s">
        <v>67</v>
      </c>
      <c r="G78" s="37"/>
      <c r="H78" s="7"/>
      <c r="I78" s="7"/>
      <c r="J78" s="7"/>
      <c r="K78" s="7"/>
      <c r="L78" s="7"/>
      <c r="M78" s="7"/>
      <c r="N78" s="7"/>
      <c r="O78" s="67">
        <f t="shared" si="2"/>
        <v>0</v>
      </c>
      <c r="P78" s="67">
        <f t="shared" si="3"/>
        <v>0</v>
      </c>
      <c r="Q78" s="7"/>
    </row>
    <row r="79" spans="1:17" s="8" customFormat="1" x14ac:dyDescent="0.35">
      <c r="A79" s="7"/>
      <c r="F79" s="13" t="s">
        <v>68</v>
      </c>
      <c r="G79" s="37"/>
      <c r="H79" s="7"/>
      <c r="I79" s="7"/>
      <c r="J79" s="7"/>
      <c r="K79" s="7"/>
      <c r="L79" s="7"/>
      <c r="M79" s="7"/>
      <c r="N79" s="7"/>
      <c r="O79" s="67">
        <f t="shared" si="2"/>
        <v>0</v>
      </c>
      <c r="P79" s="67">
        <f t="shared" si="3"/>
        <v>0</v>
      </c>
      <c r="Q79" s="7"/>
    </row>
    <row r="80" spans="1:17" s="8" customFormat="1" x14ac:dyDescent="0.35">
      <c r="A80" s="7"/>
      <c r="F80" s="13" t="s">
        <v>69</v>
      </c>
      <c r="G80" s="37"/>
      <c r="H80" s="7"/>
      <c r="I80" s="7"/>
      <c r="J80" s="7"/>
      <c r="K80" s="7"/>
      <c r="L80" s="7"/>
      <c r="M80" s="7"/>
      <c r="N80" s="7"/>
      <c r="O80" s="67">
        <f t="shared" si="2"/>
        <v>0</v>
      </c>
      <c r="P80" s="67">
        <f t="shared" si="3"/>
        <v>0</v>
      </c>
      <c r="Q80" s="7"/>
    </row>
    <row r="81" spans="1:17" s="8" customFormat="1" x14ac:dyDescent="0.35">
      <c r="A81" s="7"/>
      <c r="F81" s="13" t="s">
        <v>70</v>
      </c>
      <c r="G81" s="37"/>
      <c r="H81" s="7"/>
      <c r="I81" s="7"/>
      <c r="J81" s="7"/>
      <c r="K81" s="7"/>
      <c r="L81" s="7"/>
      <c r="M81" s="7"/>
      <c r="N81" s="7"/>
      <c r="O81" s="67">
        <f t="shared" ref="O81:O112" si="4">IF(ISBLANK(G80),0,IF(G80&lt;=4.6,$S$7,IF(G80&gt;232,$S$9,$S$8)))</f>
        <v>0</v>
      </c>
      <c r="P81" s="67">
        <f t="shared" ref="P81:P112" si="5">IF(OR(O81=$S$7,O81=$S$9),O81,O81*G80)</f>
        <v>0</v>
      </c>
      <c r="Q81" s="7"/>
    </row>
    <row r="82" spans="1:17" s="8" customFormat="1" x14ac:dyDescent="0.35">
      <c r="A82" s="7"/>
      <c r="F82" s="13" t="s">
        <v>71</v>
      </c>
      <c r="G82" s="37"/>
      <c r="H82" s="7"/>
      <c r="I82" s="7"/>
      <c r="J82" s="7"/>
      <c r="K82" s="7"/>
      <c r="L82" s="7"/>
      <c r="M82" s="7"/>
      <c r="N82" s="7"/>
      <c r="O82" s="67">
        <f t="shared" si="4"/>
        <v>0</v>
      </c>
      <c r="P82" s="67">
        <f t="shared" si="5"/>
        <v>0</v>
      </c>
      <c r="Q82" s="7"/>
    </row>
    <row r="83" spans="1:17" s="8" customFormat="1" x14ac:dyDescent="0.35">
      <c r="A83" s="7"/>
      <c r="F83" s="13" t="s">
        <v>72</v>
      </c>
      <c r="G83" s="37"/>
      <c r="H83" s="7"/>
      <c r="I83" s="7"/>
      <c r="J83" s="7"/>
      <c r="K83" s="7"/>
      <c r="L83" s="7"/>
      <c r="M83" s="7"/>
      <c r="N83" s="7"/>
      <c r="O83" s="67">
        <f t="shared" si="4"/>
        <v>0</v>
      </c>
      <c r="P83" s="67">
        <f t="shared" si="5"/>
        <v>0</v>
      </c>
      <c r="Q83" s="7"/>
    </row>
    <row r="84" spans="1:17" s="8" customFormat="1" x14ac:dyDescent="0.35">
      <c r="A84" s="7"/>
      <c r="F84" s="13" t="s">
        <v>73</v>
      </c>
      <c r="G84" s="37"/>
      <c r="H84" s="7"/>
      <c r="I84" s="7"/>
      <c r="J84" s="7"/>
      <c r="K84" s="7"/>
      <c r="L84" s="7"/>
      <c r="M84" s="7"/>
      <c r="N84" s="7"/>
      <c r="O84" s="67">
        <f t="shared" si="4"/>
        <v>0</v>
      </c>
      <c r="P84" s="67">
        <f t="shared" si="5"/>
        <v>0</v>
      </c>
      <c r="Q84" s="7"/>
    </row>
    <row r="85" spans="1:17" s="8" customFormat="1" x14ac:dyDescent="0.35">
      <c r="A85" s="7"/>
      <c r="F85" s="13" t="s">
        <v>74</v>
      </c>
      <c r="G85" s="37"/>
      <c r="H85" s="7"/>
      <c r="I85" s="7"/>
      <c r="J85" s="7"/>
      <c r="K85" s="7"/>
      <c r="L85" s="7"/>
      <c r="M85" s="7"/>
      <c r="N85" s="7"/>
      <c r="O85" s="67">
        <f t="shared" si="4"/>
        <v>0</v>
      </c>
      <c r="P85" s="67">
        <f t="shared" si="5"/>
        <v>0</v>
      </c>
      <c r="Q85" s="7"/>
    </row>
    <row r="86" spans="1:17" s="8" customFormat="1" x14ac:dyDescent="0.35">
      <c r="A86" s="7"/>
      <c r="F86" s="13" t="s">
        <v>75</v>
      </c>
      <c r="G86" s="37"/>
      <c r="H86" s="7"/>
      <c r="I86" s="7"/>
      <c r="J86" s="7"/>
      <c r="K86" s="7"/>
      <c r="L86" s="7"/>
      <c r="M86" s="7"/>
      <c r="N86" s="7"/>
      <c r="O86" s="67">
        <f t="shared" si="4"/>
        <v>0</v>
      </c>
      <c r="P86" s="67">
        <f t="shared" si="5"/>
        <v>0</v>
      </c>
      <c r="Q86" s="7"/>
    </row>
    <row r="87" spans="1:17" s="8" customFormat="1" x14ac:dyDescent="0.35">
      <c r="A87" s="7"/>
      <c r="F87" s="13" t="s">
        <v>76</v>
      </c>
      <c r="G87" s="37"/>
      <c r="H87" s="7"/>
      <c r="I87" s="7"/>
      <c r="J87" s="7"/>
      <c r="K87" s="7"/>
      <c r="L87" s="7"/>
      <c r="M87" s="7"/>
      <c r="N87" s="7"/>
      <c r="O87" s="67">
        <f t="shared" si="4"/>
        <v>0</v>
      </c>
      <c r="P87" s="67">
        <f t="shared" si="5"/>
        <v>0</v>
      </c>
      <c r="Q87" s="7"/>
    </row>
    <row r="88" spans="1:17" s="8" customFormat="1" x14ac:dyDescent="0.35">
      <c r="A88" s="7"/>
      <c r="F88" s="13" t="s">
        <v>77</v>
      </c>
      <c r="G88" s="37"/>
      <c r="H88" s="7"/>
      <c r="I88" s="7"/>
      <c r="J88" s="7"/>
      <c r="K88" s="7"/>
      <c r="L88" s="7"/>
      <c r="M88" s="7"/>
      <c r="N88" s="7"/>
      <c r="O88" s="67">
        <f t="shared" si="4"/>
        <v>0</v>
      </c>
      <c r="P88" s="67">
        <f t="shared" si="5"/>
        <v>0</v>
      </c>
      <c r="Q88" s="7"/>
    </row>
    <row r="89" spans="1:17" s="8" customFormat="1" x14ac:dyDescent="0.35">
      <c r="A89" s="7"/>
      <c r="F89" s="13" t="s">
        <v>78</v>
      </c>
      <c r="G89" s="37"/>
      <c r="H89" s="7"/>
      <c r="I89" s="7"/>
      <c r="J89" s="7"/>
      <c r="K89" s="7"/>
      <c r="L89" s="7"/>
      <c r="M89" s="7"/>
      <c r="N89" s="7"/>
      <c r="O89" s="67">
        <f t="shared" si="4"/>
        <v>0</v>
      </c>
      <c r="P89" s="67">
        <f t="shared" si="5"/>
        <v>0</v>
      </c>
      <c r="Q89" s="7"/>
    </row>
    <row r="90" spans="1:17" s="8" customFormat="1" x14ac:dyDescent="0.35">
      <c r="A90" s="7"/>
      <c r="F90" s="13" t="s">
        <v>79</v>
      </c>
      <c r="G90" s="37"/>
      <c r="H90" s="7"/>
      <c r="I90" s="7"/>
      <c r="J90" s="7"/>
      <c r="K90" s="7"/>
      <c r="L90" s="7"/>
      <c r="M90" s="7"/>
      <c r="N90" s="7"/>
      <c r="O90" s="67">
        <f t="shared" si="4"/>
        <v>0</v>
      </c>
      <c r="P90" s="67">
        <f t="shared" si="5"/>
        <v>0</v>
      </c>
      <c r="Q90" s="7"/>
    </row>
    <row r="91" spans="1:17" s="8" customFormat="1" x14ac:dyDescent="0.35">
      <c r="A91" s="7"/>
      <c r="F91" s="13" t="s">
        <v>80</v>
      </c>
      <c r="G91" s="37"/>
      <c r="H91" s="7"/>
      <c r="I91" s="7"/>
      <c r="J91" s="7"/>
      <c r="K91" s="7"/>
      <c r="L91" s="7"/>
      <c r="M91" s="7"/>
      <c r="N91" s="7"/>
      <c r="O91" s="67">
        <f t="shared" si="4"/>
        <v>0</v>
      </c>
      <c r="P91" s="67">
        <f t="shared" si="5"/>
        <v>0</v>
      </c>
      <c r="Q91" s="7"/>
    </row>
    <row r="92" spans="1:17" s="8" customFormat="1" x14ac:dyDescent="0.35">
      <c r="A92" s="7"/>
      <c r="F92" s="13" t="s">
        <v>81</v>
      </c>
      <c r="G92" s="37"/>
      <c r="H92" s="7"/>
      <c r="I92" s="7"/>
      <c r="J92" s="7"/>
      <c r="K92" s="7"/>
      <c r="L92" s="7"/>
      <c r="M92" s="7"/>
      <c r="N92" s="7"/>
      <c r="O92" s="67">
        <f t="shared" si="4"/>
        <v>0</v>
      </c>
      <c r="P92" s="67">
        <f t="shared" si="5"/>
        <v>0</v>
      </c>
      <c r="Q92" s="7"/>
    </row>
    <row r="93" spans="1:17" s="8" customFormat="1" x14ac:dyDescent="0.35">
      <c r="A93" s="7"/>
      <c r="F93" s="13" t="s">
        <v>82</v>
      </c>
      <c r="G93" s="37"/>
      <c r="H93" s="7"/>
      <c r="I93" s="7"/>
      <c r="J93" s="7"/>
      <c r="K93" s="7"/>
      <c r="L93" s="7"/>
      <c r="M93" s="7"/>
      <c r="N93" s="7"/>
      <c r="O93" s="67">
        <f t="shared" si="4"/>
        <v>0</v>
      </c>
      <c r="P93" s="67">
        <f t="shared" si="5"/>
        <v>0</v>
      </c>
      <c r="Q93" s="7"/>
    </row>
    <row r="94" spans="1:17" s="8" customFormat="1" x14ac:dyDescent="0.35">
      <c r="A94" s="7"/>
      <c r="F94" s="13" t="s">
        <v>83</v>
      </c>
      <c r="G94" s="37"/>
      <c r="H94" s="7"/>
      <c r="I94" s="7"/>
      <c r="J94" s="7"/>
      <c r="K94" s="7"/>
      <c r="L94" s="7"/>
      <c r="M94" s="7"/>
      <c r="N94" s="7"/>
      <c r="O94" s="67">
        <f t="shared" si="4"/>
        <v>0</v>
      </c>
      <c r="P94" s="67">
        <f t="shared" si="5"/>
        <v>0</v>
      </c>
      <c r="Q94" s="7"/>
    </row>
    <row r="95" spans="1:17" s="8" customFormat="1" x14ac:dyDescent="0.35">
      <c r="A95" s="7"/>
      <c r="F95" s="13" t="s">
        <v>84</v>
      </c>
      <c r="G95" s="37"/>
      <c r="H95" s="7"/>
      <c r="I95" s="7"/>
      <c r="J95" s="7"/>
      <c r="K95" s="7"/>
      <c r="L95" s="7"/>
      <c r="M95" s="7"/>
      <c r="N95" s="7"/>
      <c r="O95" s="67">
        <f t="shared" si="4"/>
        <v>0</v>
      </c>
      <c r="P95" s="67">
        <f t="shared" si="5"/>
        <v>0</v>
      </c>
      <c r="Q95" s="7"/>
    </row>
    <row r="96" spans="1:17" s="8" customFormat="1" x14ac:dyDescent="0.35">
      <c r="A96" s="7"/>
      <c r="F96" s="13" t="s">
        <v>85</v>
      </c>
      <c r="G96" s="37"/>
      <c r="H96" s="7"/>
      <c r="I96" s="7"/>
      <c r="J96" s="7"/>
      <c r="K96" s="7"/>
      <c r="L96" s="7"/>
      <c r="M96" s="7"/>
      <c r="N96" s="7"/>
      <c r="O96" s="67">
        <f t="shared" si="4"/>
        <v>0</v>
      </c>
      <c r="P96" s="67">
        <f t="shared" si="5"/>
        <v>0</v>
      </c>
      <c r="Q96" s="7"/>
    </row>
    <row r="97" spans="1:17" s="8" customFormat="1" x14ac:dyDescent="0.35">
      <c r="A97" s="7"/>
      <c r="F97" s="13" t="s">
        <v>86</v>
      </c>
      <c r="G97" s="37"/>
      <c r="H97" s="7"/>
      <c r="I97" s="7"/>
      <c r="J97" s="7"/>
      <c r="K97" s="7"/>
      <c r="L97" s="7"/>
      <c r="M97" s="7"/>
      <c r="N97" s="7"/>
      <c r="O97" s="67">
        <f t="shared" si="4"/>
        <v>0</v>
      </c>
      <c r="P97" s="67">
        <f t="shared" si="5"/>
        <v>0</v>
      </c>
      <c r="Q97" s="7"/>
    </row>
    <row r="98" spans="1:17" s="8" customFormat="1" x14ac:dyDescent="0.35">
      <c r="A98" s="7"/>
      <c r="F98" s="13" t="s">
        <v>87</v>
      </c>
      <c r="G98" s="37"/>
      <c r="H98" s="7"/>
      <c r="I98" s="7"/>
      <c r="J98" s="7"/>
      <c r="K98" s="7"/>
      <c r="L98" s="7"/>
      <c r="M98" s="7"/>
      <c r="N98" s="7"/>
      <c r="O98" s="67">
        <f t="shared" si="4"/>
        <v>0</v>
      </c>
      <c r="P98" s="67">
        <f t="shared" si="5"/>
        <v>0</v>
      </c>
      <c r="Q98" s="7"/>
    </row>
    <row r="99" spans="1:17" s="8" customFormat="1" x14ac:dyDescent="0.35">
      <c r="A99" s="7"/>
      <c r="F99" s="13" t="s">
        <v>88</v>
      </c>
      <c r="G99" s="37"/>
      <c r="H99" s="7"/>
      <c r="I99" s="7"/>
      <c r="J99" s="7"/>
      <c r="K99" s="7"/>
      <c r="L99" s="7"/>
      <c r="M99" s="7"/>
      <c r="N99" s="7"/>
      <c r="O99" s="67">
        <f t="shared" si="4"/>
        <v>0</v>
      </c>
      <c r="P99" s="67">
        <f t="shared" si="5"/>
        <v>0</v>
      </c>
      <c r="Q99" s="7"/>
    </row>
    <row r="100" spans="1:17" s="8" customFormat="1" x14ac:dyDescent="0.35">
      <c r="A100" s="7"/>
      <c r="F100" s="13" t="s">
        <v>89</v>
      </c>
      <c r="G100" s="37"/>
      <c r="H100" s="7"/>
      <c r="I100" s="7"/>
      <c r="J100" s="7"/>
      <c r="K100" s="7"/>
      <c r="L100" s="7"/>
      <c r="M100" s="7"/>
      <c r="N100" s="7"/>
      <c r="O100" s="67">
        <f t="shared" si="4"/>
        <v>0</v>
      </c>
      <c r="P100" s="67">
        <f t="shared" si="5"/>
        <v>0</v>
      </c>
      <c r="Q100" s="7"/>
    </row>
    <row r="101" spans="1:17" s="8" customFormat="1" x14ac:dyDescent="0.35">
      <c r="A101" s="7"/>
      <c r="F101" s="13" t="s">
        <v>90</v>
      </c>
      <c r="G101" s="37"/>
      <c r="H101" s="7"/>
      <c r="I101" s="7"/>
      <c r="J101" s="7"/>
      <c r="K101" s="7"/>
      <c r="L101" s="7"/>
      <c r="M101" s="7"/>
      <c r="N101" s="7"/>
      <c r="O101" s="67">
        <f t="shared" si="4"/>
        <v>0</v>
      </c>
      <c r="P101" s="67">
        <f t="shared" si="5"/>
        <v>0</v>
      </c>
      <c r="Q101" s="7"/>
    </row>
    <row r="102" spans="1:17" s="8" customFormat="1" x14ac:dyDescent="0.35">
      <c r="A102" s="7"/>
      <c r="F102" s="13" t="s">
        <v>91</v>
      </c>
      <c r="G102" s="37"/>
      <c r="H102" s="7"/>
      <c r="I102" s="7"/>
      <c r="J102" s="7"/>
      <c r="K102" s="7"/>
      <c r="L102" s="7"/>
      <c r="M102" s="7"/>
      <c r="N102" s="7"/>
      <c r="O102" s="67">
        <f t="shared" si="4"/>
        <v>0</v>
      </c>
      <c r="P102" s="67">
        <f t="shared" si="5"/>
        <v>0</v>
      </c>
      <c r="Q102" s="7"/>
    </row>
    <row r="103" spans="1:17" s="8" customFormat="1" x14ac:dyDescent="0.35">
      <c r="A103" s="7"/>
      <c r="F103" s="13" t="s">
        <v>92</v>
      </c>
      <c r="G103" s="37"/>
      <c r="H103" s="7"/>
      <c r="I103" s="7"/>
      <c r="J103" s="7"/>
      <c r="K103" s="7"/>
      <c r="L103" s="7"/>
      <c r="M103" s="7"/>
      <c r="N103" s="7"/>
      <c r="O103" s="67">
        <f t="shared" si="4"/>
        <v>0</v>
      </c>
      <c r="P103" s="67">
        <f t="shared" si="5"/>
        <v>0</v>
      </c>
      <c r="Q103" s="7"/>
    </row>
    <row r="104" spans="1:17" s="8" customFormat="1" x14ac:dyDescent="0.35">
      <c r="A104" s="7"/>
      <c r="F104" s="13" t="s">
        <v>93</v>
      </c>
      <c r="G104" s="37"/>
      <c r="H104" s="7"/>
      <c r="I104" s="7"/>
      <c r="J104" s="7"/>
      <c r="K104" s="7"/>
      <c r="L104" s="7"/>
      <c r="M104" s="7"/>
      <c r="N104" s="7"/>
      <c r="O104" s="67">
        <f t="shared" si="4"/>
        <v>0</v>
      </c>
      <c r="P104" s="67">
        <f t="shared" si="5"/>
        <v>0</v>
      </c>
      <c r="Q104" s="7"/>
    </row>
    <row r="105" spans="1:17" s="8" customFormat="1" x14ac:dyDescent="0.35">
      <c r="A105" s="7"/>
      <c r="F105" s="13" t="s">
        <v>94</v>
      </c>
      <c r="G105" s="37"/>
      <c r="H105" s="7"/>
      <c r="I105" s="7"/>
      <c r="J105" s="7"/>
      <c r="K105" s="7"/>
      <c r="L105" s="7"/>
      <c r="M105" s="7"/>
      <c r="N105" s="7"/>
      <c r="O105" s="67">
        <f t="shared" si="4"/>
        <v>0</v>
      </c>
      <c r="P105" s="67">
        <f t="shared" si="5"/>
        <v>0</v>
      </c>
      <c r="Q105" s="7"/>
    </row>
    <row r="106" spans="1:17" s="8" customFormat="1" x14ac:dyDescent="0.35">
      <c r="A106" s="7"/>
      <c r="F106" s="13" t="s">
        <v>95</v>
      </c>
      <c r="G106" s="37"/>
      <c r="H106" s="7"/>
      <c r="I106" s="7"/>
      <c r="J106" s="7"/>
      <c r="K106" s="7"/>
      <c r="L106" s="7"/>
      <c r="M106" s="7"/>
      <c r="N106" s="7"/>
      <c r="O106" s="67">
        <f t="shared" si="4"/>
        <v>0</v>
      </c>
      <c r="P106" s="67">
        <f t="shared" si="5"/>
        <v>0</v>
      </c>
      <c r="Q106" s="7"/>
    </row>
    <row r="107" spans="1:17" s="8" customFormat="1" x14ac:dyDescent="0.35">
      <c r="A107" s="7"/>
      <c r="F107" s="13" t="s">
        <v>96</v>
      </c>
      <c r="G107" s="37"/>
      <c r="H107" s="7"/>
      <c r="I107" s="7"/>
      <c r="J107" s="7"/>
      <c r="K107" s="7"/>
      <c r="L107" s="7"/>
      <c r="M107" s="7"/>
      <c r="N107" s="7"/>
      <c r="O107" s="67">
        <f t="shared" si="4"/>
        <v>0</v>
      </c>
      <c r="P107" s="67">
        <f t="shared" si="5"/>
        <v>0</v>
      </c>
      <c r="Q107" s="7"/>
    </row>
    <row r="108" spans="1:17" s="8" customFormat="1" x14ac:dyDescent="0.35">
      <c r="A108" s="7"/>
      <c r="F108" s="13" t="s">
        <v>97</v>
      </c>
      <c r="G108" s="37"/>
      <c r="H108" s="7"/>
      <c r="I108" s="7"/>
      <c r="J108" s="7"/>
      <c r="K108" s="7"/>
      <c r="L108" s="7"/>
      <c r="M108" s="7"/>
      <c r="N108" s="7"/>
      <c r="O108" s="67">
        <f t="shared" si="4"/>
        <v>0</v>
      </c>
      <c r="P108" s="67">
        <f t="shared" si="5"/>
        <v>0</v>
      </c>
      <c r="Q108" s="7"/>
    </row>
    <row r="109" spans="1:17" s="8" customFormat="1" x14ac:dyDescent="0.35">
      <c r="A109" s="7"/>
      <c r="F109" s="13" t="s">
        <v>98</v>
      </c>
      <c r="G109" s="37"/>
      <c r="H109" s="7"/>
      <c r="I109" s="7"/>
      <c r="J109" s="7"/>
      <c r="K109" s="7"/>
      <c r="L109" s="7"/>
      <c r="M109" s="7"/>
      <c r="N109" s="7"/>
      <c r="O109" s="67">
        <f t="shared" si="4"/>
        <v>0</v>
      </c>
      <c r="P109" s="67">
        <f t="shared" si="5"/>
        <v>0</v>
      </c>
      <c r="Q109" s="7"/>
    </row>
    <row r="110" spans="1:17" s="8" customFormat="1" x14ac:dyDescent="0.35">
      <c r="A110" s="7"/>
      <c r="F110" s="13" t="s">
        <v>99</v>
      </c>
      <c r="G110" s="37"/>
      <c r="H110" s="7"/>
      <c r="I110" s="7"/>
      <c r="J110" s="7"/>
      <c r="K110" s="7"/>
      <c r="L110" s="7"/>
      <c r="M110" s="7"/>
      <c r="N110" s="7"/>
      <c r="O110" s="67">
        <f t="shared" si="4"/>
        <v>0</v>
      </c>
      <c r="P110" s="67">
        <f t="shared" si="5"/>
        <v>0</v>
      </c>
      <c r="Q110" s="7"/>
    </row>
    <row r="111" spans="1:17" s="8" customFormat="1" x14ac:dyDescent="0.35">
      <c r="A111" s="7"/>
      <c r="F111" s="13" t="s">
        <v>100</v>
      </c>
      <c r="G111" s="37"/>
      <c r="H111" s="7"/>
      <c r="I111" s="7"/>
      <c r="J111" s="7"/>
      <c r="K111" s="7"/>
      <c r="L111" s="7"/>
      <c r="M111" s="7"/>
      <c r="N111" s="7"/>
      <c r="O111" s="67">
        <f t="shared" si="4"/>
        <v>0</v>
      </c>
      <c r="P111" s="67">
        <f t="shared" si="5"/>
        <v>0</v>
      </c>
      <c r="Q111" s="7"/>
    </row>
    <row r="112" spans="1:17" s="8" customFormat="1" x14ac:dyDescent="0.35">
      <c r="A112" s="7"/>
      <c r="F112" s="13" t="s">
        <v>101</v>
      </c>
      <c r="G112" s="37"/>
      <c r="H112" s="7"/>
      <c r="I112" s="7"/>
      <c r="J112" s="7"/>
      <c r="K112" s="7"/>
      <c r="L112" s="7"/>
      <c r="M112" s="7"/>
      <c r="N112" s="7"/>
      <c r="O112" s="67">
        <f t="shared" si="4"/>
        <v>0</v>
      </c>
      <c r="P112" s="67">
        <f t="shared" si="5"/>
        <v>0</v>
      </c>
      <c r="Q112" s="7"/>
    </row>
    <row r="113" spans="1:20" s="8" customFormat="1" x14ac:dyDescent="0.35">
      <c r="A113" s="7"/>
      <c r="F113" s="13" t="s">
        <v>102</v>
      </c>
      <c r="G113" s="37"/>
      <c r="H113" s="7"/>
      <c r="I113" s="7"/>
      <c r="J113" s="7"/>
      <c r="K113" s="7"/>
      <c r="L113" s="7"/>
      <c r="M113" s="7"/>
      <c r="N113" s="7"/>
      <c r="O113" s="67">
        <f t="shared" ref="O113:O121" si="6">IF(ISBLANK(G112),0,IF(G112&lt;=4.6,$S$7,IF(G112&gt;232,$S$9,$S$8)))</f>
        <v>0</v>
      </c>
      <c r="P113" s="67">
        <f t="shared" ref="P113:P121" si="7">IF(OR(O113=$S$7,O113=$S$9),O113,O113*G112)</f>
        <v>0</v>
      </c>
      <c r="Q113" s="7"/>
    </row>
    <row r="114" spans="1:20" s="8" customFormat="1" x14ac:dyDescent="0.35">
      <c r="A114" s="7"/>
      <c r="F114" s="13" t="s">
        <v>103</v>
      </c>
      <c r="G114" s="37"/>
      <c r="H114" s="7"/>
      <c r="I114" s="7"/>
      <c r="J114" s="7"/>
      <c r="K114" s="7"/>
      <c r="L114" s="7"/>
      <c r="M114" s="7"/>
      <c r="N114" s="7"/>
      <c r="O114" s="67">
        <f t="shared" si="6"/>
        <v>0</v>
      </c>
      <c r="P114" s="67">
        <f t="shared" si="7"/>
        <v>0</v>
      </c>
      <c r="Q114" s="7"/>
    </row>
    <row r="115" spans="1:20" s="8" customFormat="1" x14ac:dyDescent="0.35">
      <c r="A115" s="7"/>
      <c r="F115" s="13" t="s">
        <v>104</v>
      </c>
      <c r="G115" s="37"/>
      <c r="H115" s="7"/>
      <c r="I115" s="7"/>
      <c r="J115" s="7"/>
      <c r="K115" s="7"/>
      <c r="L115" s="7"/>
      <c r="M115" s="7"/>
      <c r="N115" s="7"/>
      <c r="O115" s="67">
        <f t="shared" si="6"/>
        <v>0</v>
      </c>
      <c r="P115" s="67">
        <f t="shared" si="7"/>
        <v>0</v>
      </c>
      <c r="Q115" s="7"/>
    </row>
    <row r="116" spans="1:20" s="8" customFormat="1" x14ac:dyDescent="0.35">
      <c r="A116" s="7"/>
      <c r="F116" s="13" t="s">
        <v>105</v>
      </c>
      <c r="G116" s="37"/>
      <c r="H116" s="7"/>
      <c r="I116" s="7"/>
      <c r="J116" s="7"/>
      <c r="K116" s="7"/>
      <c r="L116" s="7"/>
      <c r="M116" s="7"/>
      <c r="N116" s="7"/>
      <c r="O116" s="67">
        <f t="shared" si="6"/>
        <v>0</v>
      </c>
      <c r="P116" s="67">
        <f t="shared" si="7"/>
        <v>0</v>
      </c>
      <c r="Q116" s="7"/>
    </row>
    <row r="117" spans="1:20" s="8" customFormat="1" x14ac:dyDescent="0.35">
      <c r="A117" s="7"/>
      <c r="F117" s="13" t="s">
        <v>106</v>
      </c>
      <c r="G117" s="37"/>
      <c r="H117" s="7"/>
      <c r="I117" s="7"/>
      <c r="J117" s="7"/>
      <c r="K117" s="7"/>
      <c r="L117" s="7"/>
      <c r="M117" s="7"/>
      <c r="N117" s="7"/>
      <c r="O117" s="67">
        <f t="shared" si="6"/>
        <v>0</v>
      </c>
      <c r="P117" s="67">
        <f t="shared" si="7"/>
        <v>0</v>
      </c>
      <c r="Q117" s="7"/>
    </row>
    <row r="118" spans="1:20" s="8" customFormat="1" x14ac:dyDescent="0.35">
      <c r="A118" s="7"/>
      <c r="F118" s="13" t="s">
        <v>107</v>
      </c>
      <c r="G118" s="37"/>
      <c r="H118" s="7"/>
      <c r="I118" s="7"/>
      <c r="J118" s="7"/>
      <c r="K118" s="7"/>
      <c r="L118" s="7"/>
      <c r="M118" s="7"/>
      <c r="N118" s="7"/>
      <c r="O118" s="67">
        <f t="shared" si="6"/>
        <v>0</v>
      </c>
      <c r="P118" s="67">
        <f t="shared" si="7"/>
        <v>0</v>
      </c>
      <c r="Q118" s="7"/>
    </row>
    <row r="119" spans="1:20" s="8" customFormat="1" x14ac:dyDescent="0.35">
      <c r="A119" s="7"/>
      <c r="F119" s="13" t="s">
        <v>108</v>
      </c>
      <c r="G119" s="37"/>
      <c r="H119" s="7"/>
      <c r="I119" s="7"/>
      <c r="J119" s="7"/>
      <c r="K119" s="7"/>
      <c r="L119" s="7"/>
      <c r="M119" s="7"/>
      <c r="N119" s="7"/>
      <c r="O119" s="67">
        <f t="shared" si="6"/>
        <v>0</v>
      </c>
      <c r="P119" s="67">
        <f t="shared" si="7"/>
        <v>0</v>
      </c>
      <c r="Q119" s="7"/>
    </row>
    <row r="120" spans="1:20" s="8" customFormat="1" x14ac:dyDescent="0.35">
      <c r="A120" s="7"/>
      <c r="F120" s="13" t="s">
        <v>109</v>
      </c>
      <c r="G120" s="37"/>
      <c r="H120" s="7"/>
      <c r="I120" s="7"/>
      <c r="J120" s="7"/>
      <c r="K120" s="7"/>
      <c r="L120" s="7"/>
      <c r="M120" s="7"/>
      <c r="N120" s="7"/>
      <c r="O120" s="67">
        <f t="shared" si="6"/>
        <v>0</v>
      </c>
      <c r="P120" s="67">
        <f t="shared" si="7"/>
        <v>0</v>
      </c>
      <c r="Q120" s="7"/>
    </row>
    <row r="121" spans="1:20" s="8" customFormat="1" x14ac:dyDescent="0.35">
      <c r="A121" s="7"/>
      <c r="H121" s="7"/>
      <c r="I121" s="7"/>
      <c r="J121" s="7"/>
      <c r="K121" s="7"/>
      <c r="L121" s="7"/>
      <c r="M121" s="7"/>
      <c r="N121" s="7"/>
      <c r="O121" s="67">
        <f t="shared" si="6"/>
        <v>0</v>
      </c>
      <c r="P121" s="67">
        <f t="shared" si="7"/>
        <v>0</v>
      </c>
      <c r="Q121" s="7"/>
    </row>
    <row r="122" spans="1:20" hidden="1" x14ac:dyDescent="0.35">
      <c r="J122" s="7"/>
      <c r="K122" s="7"/>
      <c r="L122" s="7"/>
      <c r="N122" s="7"/>
      <c r="O122" s="7"/>
      <c r="P122" s="7"/>
      <c r="Q122" s="7"/>
      <c r="R122" s="8"/>
      <c r="S122" s="8"/>
      <c r="T122" s="8"/>
    </row>
  </sheetData>
  <mergeCells count="23">
    <mergeCell ref="R19:R20"/>
    <mergeCell ref="R22:R23"/>
    <mergeCell ref="O6:R6"/>
    <mergeCell ref="O12:R12"/>
    <mergeCell ref="O13:R13"/>
    <mergeCell ref="O10:R10"/>
    <mergeCell ref="O15:O16"/>
    <mergeCell ref="J4:L4"/>
    <mergeCell ref="C7:E7"/>
    <mergeCell ref="C8:E8"/>
    <mergeCell ref="P15:P16"/>
    <mergeCell ref="C10:E11"/>
    <mergeCell ref="F10:G11"/>
    <mergeCell ref="C4:F4"/>
    <mergeCell ref="C12:D12"/>
    <mergeCell ref="F12:G12"/>
    <mergeCell ref="C13:D15"/>
    <mergeCell ref="F13:F15"/>
    <mergeCell ref="G13:G15"/>
    <mergeCell ref="O11:R11"/>
    <mergeCell ref="R16:R17"/>
    <mergeCell ref="J16:K17"/>
    <mergeCell ref="L16:L17"/>
  </mergeCells>
  <conditionalFormatting sqref="F16:G120">
    <cfRule type="expression" dxfId="13" priority="6" stopIfTrue="1">
      <formula>IF(ROW(F16)-ROW($F$15)&gt;$F$8,TRUE, FALSE)</formula>
    </cfRule>
  </conditionalFormatting>
  <conditionalFormatting sqref="C16:D32">
    <cfRule type="expression" dxfId="12" priority="9" stopIfTrue="1">
      <formula>IF(ROW(C16)-ROW($C$15)&gt;$F$7,TRUE, FALSE)</formula>
    </cfRule>
  </conditionalFormatting>
  <conditionalFormatting sqref="D16:D32">
    <cfRule type="expression" dxfId="11" priority="2" stopIfTrue="1">
      <formula>IF(ROW(D16)-ROW($D$15)&gt;$F$7,IF(D16="aktualizācija",TRUE,IF(D16="reģistrācija",TRUE,FALSE)),FALSE)</formula>
    </cfRule>
    <cfRule type="expression" dxfId="10" priority="10" stopIfTrue="1">
      <formula>IF(ROW(C16)-ROW($F$15)=$F$7,TRUE, FALSE)</formula>
    </cfRule>
    <cfRule type="expression" dxfId="9" priority="11" stopIfTrue="1">
      <formula>IF(ROW(C16)-ROW($F$15)&lt;$F$7,TRUE, FALSE)</formula>
    </cfRule>
  </conditionalFormatting>
  <conditionalFormatting sqref="G16:G120">
    <cfRule type="expression" dxfId="8" priority="3" stopIfTrue="1">
      <formula>IF(ROW(G16)-ROW($F$15)&gt;$F$8,IF(G16&gt;0,TRUE,FALSE),FALSE)</formula>
    </cfRule>
    <cfRule type="expression" dxfId="7" priority="12" stopIfTrue="1">
      <formula>IF(ROW(F16)-ROW($F$15)=$F$8,TRUE, FALSE)</formula>
    </cfRule>
    <cfRule type="expression" dxfId="6" priority="13" stopIfTrue="1">
      <formula>IF(ROW(F16)-ROW($F$15)&lt;$F$8,TRUE, FALSE)</formula>
    </cfRule>
  </conditionalFormatting>
  <conditionalFormatting sqref="F16:F120">
    <cfRule type="expression" dxfId="5" priority="4" stopIfTrue="1">
      <formula>IF(ROW(F16)-ROW($F$15)&lt;$F$8,TRUE, FALSE)</formula>
    </cfRule>
    <cfRule type="expression" dxfId="4" priority="5" stopIfTrue="1">
      <formula>IF(ROW(F16)-ROW($F$15)=$F$8,TRUE, FALSE)</formula>
    </cfRule>
  </conditionalFormatting>
  <conditionalFormatting sqref="C10">
    <cfRule type="expression" dxfId="3" priority="1" stopIfTrue="1">
      <formula>IF(COUNTA(OFFSET(D16,F7,0,18-F7,1))&gt;0,TRUE,FALSE)</formula>
    </cfRule>
  </conditionalFormatting>
  <conditionalFormatting sqref="F10">
    <cfRule type="expression" dxfId="2" priority="14" stopIfTrue="1">
      <formula>IF(SUM(OFFSET(G16,F8,0,106-F8,1))&gt;0,TRUE,FALSE)</formula>
    </cfRule>
  </conditionalFormatting>
  <conditionalFormatting sqref="C16:C32">
    <cfRule type="expression" dxfId="1" priority="7" stopIfTrue="1">
      <formula>IF(ROW(C16)-ROW($C$15)=$F$7,TRUE, FALSE)</formula>
    </cfRule>
    <cfRule type="expression" dxfId="0" priority="8" stopIfTrue="1">
      <formula>IF(ROW(C16)-ROW($C$15)&lt;$F$7,TRUE, FALSE)</formula>
    </cfRule>
  </conditionalFormatting>
  <dataValidations xWindow="494" yWindow="394" count="6">
    <dataValidation type="whole" errorStyle="warning" allowBlank="1" showInputMessage="1" showErrorMessage="1" errorTitle="Kļūda" error="Maksimālais telpu skaits - 105" promptTitle="Telpu skaits" prompt="Norādiet kopējo telpu skaitu visās telpu grupās." sqref="F8">
      <formula1>N25</formula1>
      <formula2>105</formula2>
    </dataValidation>
    <dataValidation type="whole" errorStyle="warning" allowBlank="1" showInputMessage="1" showErrorMessage="1" errorTitle="Kļūda" error="Maksimālais telpu grupu skaits 17" promptTitle="Telpu grupu skaits" prompt="Norādiet telpu grupu (dzīvokļu) skaitu" sqref="F7">
      <formula1>N17+N20</formula1>
      <formula2>17</formula2>
    </dataValidation>
    <dataValidation type="list" allowBlank="1" showInputMessage="1" showErrorMessage="1" promptTitle="Lūdzu izvēlieties" prompt="vai reģistrēsiet jaunu telpu grupu vai aktualizēsiet datus par jau esošo telpu grupu" sqref="D16:D32">
      <formula1>"reģistrācija,aktualizācija"</formula1>
    </dataValidation>
    <dataValidation type="list" allowBlank="1" showInputMessage="1" showErrorMessage="1" promptTitle="Koeficents" prompt="Norādiet koeficentu 2, ja pakalpojujmu vēlaties saņemt divas reizes īsākā termiņā" sqref="L14:L15">
      <formula1>"1,2"</formula1>
    </dataValidation>
    <dataValidation allowBlank="1" showInputMessage="1" showErrorMessage="1" promptTitle="Lūdzu norādiet" prompt="telpu grupā esošās telpas platību" sqref="G16 G18:G120"/>
    <dataValidation allowBlank="1" showInputMessage="1" showErrorMessage="1" promptTitle="Lūdzu norādiet " prompt="telpu grupā esošās telpas platību" sqref="G1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Viesturs Zariņš</dc:creator>
  <cp:lastModifiedBy>Lietotajs</cp:lastModifiedBy>
  <dcterms:created xsi:type="dcterms:W3CDTF">2013-11-07T16:49:04Z</dcterms:created>
  <dcterms:modified xsi:type="dcterms:W3CDTF">2023-09-18T15:16:53Z</dcterms:modified>
</cp:coreProperties>
</file>